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34-2020_1 - SO 101 Komun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'034-2020_1 - SO 101 Komun...'!$C$86:$K$481</definedName>
    <definedName name="_xlnm.Print_Area" localSheetId="1">'034-2020_1 - SO 101 Komun...'!$C$4:$J$39,'034-2020_1 - SO 101 Komun...'!$C$45:$J$68,'034-2020_1 - SO 101 Komun...'!$C$74:$K$481</definedName>
    <definedName name="_xlnm.Print_Titles" localSheetId="1">'034-2020_1 - SO 101 Komun...'!$86:$86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6"/>
  <c r="BH446"/>
  <c r="BG446"/>
  <c r="BF446"/>
  <c r="T446"/>
  <c r="R446"/>
  <c r="P446"/>
  <c r="BI442"/>
  <c r="BH442"/>
  <c r="BG442"/>
  <c r="BF442"/>
  <c r="T442"/>
  <c r="R442"/>
  <c r="P442"/>
  <c r="BI441"/>
  <c r="BH441"/>
  <c r="BG441"/>
  <c r="BF441"/>
  <c r="T441"/>
  <c r="R441"/>
  <c r="P441"/>
  <c r="BI435"/>
  <c r="BH435"/>
  <c r="BG435"/>
  <c r="BF435"/>
  <c r="T435"/>
  <c r="R435"/>
  <c r="P435"/>
  <c r="BI431"/>
  <c r="BH431"/>
  <c r="BG431"/>
  <c r="BF431"/>
  <c r="T431"/>
  <c r="R431"/>
  <c r="P431"/>
  <c r="BI429"/>
  <c r="BH429"/>
  <c r="BG429"/>
  <c r="BF429"/>
  <c r="T429"/>
  <c r="R429"/>
  <c r="P429"/>
  <c r="BI425"/>
  <c r="BH425"/>
  <c r="BG425"/>
  <c r="BF425"/>
  <c r="T425"/>
  <c r="R425"/>
  <c r="P425"/>
  <c r="BI420"/>
  <c r="BH420"/>
  <c r="BG420"/>
  <c r="BF420"/>
  <c r="T420"/>
  <c r="R420"/>
  <c r="P420"/>
  <c r="BI416"/>
  <c r="BH416"/>
  <c r="BG416"/>
  <c r="BF416"/>
  <c r="T416"/>
  <c r="R416"/>
  <c r="P416"/>
  <c r="BI414"/>
  <c r="BH414"/>
  <c r="BG414"/>
  <c r="BF414"/>
  <c r="T414"/>
  <c r="R414"/>
  <c r="P414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1"/>
  <c r="BH391"/>
  <c r="BG391"/>
  <c r="BF391"/>
  <c r="T391"/>
  <c r="R391"/>
  <c r="P391"/>
  <c r="BI389"/>
  <c r="BH389"/>
  <c r="BG389"/>
  <c r="BF389"/>
  <c r="T389"/>
  <c r="R389"/>
  <c r="P389"/>
  <c r="BI385"/>
  <c r="BH385"/>
  <c r="BG385"/>
  <c r="BF385"/>
  <c r="T385"/>
  <c r="R385"/>
  <c r="P385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0"/>
  <c r="BH350"/>
  <c r="BG350"/>
  <c r="BF350"/>
  <c r="T350"/>
  <c r="R350"/>
  <c r="P350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3"/>
  <c r="BH313"/>
  <c r="BG313"/>
  <c r="BF313"/>
  <c r="T313"/>
  <c r="R313"/>
  <c r="P313"/>
  <c r="BI308"/>
  <c r="BH308"/>
  <c r="BG308"/>
  <c r="BF308"/>
  <c r="T308"/>
  <c r="R308"/>
  <c r="P308"/>
  <c r="BI303"/>
  <c r="BH303"/>
  <c r="BG303"/>
  <c r="BF303"/>
  <c r="T303"/>
  <c r="R303"/>
  <c r="P303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1" r="L50"/>
  <c r="AM50"/>
  <c r="AM49"/>
  <c r="L49"/>
  <c r="AM47"/>
  <c r="L47"/>
  <c r="L45"/>
  <c r="L44"/>
  <c i="2" r="BK479"/>
  <c r="J476"/>
  <c r="J465"/>
  <c r="J457"/>
  <c r="BK446"/>
  <c r="BK408"/>
  <c r="BK391"/>
  <c r="J363"/>
  <c r="BK342"/>
  <c r="J337"/>
  <c r="BK333"/>
  <c r="J313"/>
  <c r="J297"/>
  <c r="BK255"/>
  <c r="J236"/>
  <c r="J217"/>
  <c r="BK189"/>
  <c r="BK180"/>
  <c r="J147"/>
  <c r="BK126"/>
  <c r="J108"/>
  <c r="BK100"/>
  <c r="BK480"/>
  <c r="BK475"/>
  <c r="J460"/>
  <c r="BK441"/>
  <c r="BK389"/>
  <c r="J373"/>
  <c r="J362"/>
  <c r="BK345"/>
  <c r="J333"/>
  <c r="J286"/>
  <c r="J243"/>
  <c r="J203"/>
  <c r="BK176"/>
  <c r="J122"/>
  <c r="J90"/>
  <c r="J442"/>
  <c r="BK425"/>
  <c r="J404"/>
  <c r="J369"/>
  <c r="J360"/>
  <c r="J342"/>
  <c r="BK293"/>
  <c r="BK270"/>
  <c r="BK244"/>
  <c r="BK236"/>
  <c r="BK211"/>
  <c r="BK198"/>
  <c r="BK168"/>
  <c r="J140"/>
  <c r="BK114"/>
  <c r="J479"/>
  <c r="BK471"/>
  <c r="BK442"/>
  <c r="BK414"/>
  <c r="J391"/>
  <c r="BK346"/>
  <c r="J321"/>
  <c r="BK286"/>
  <c r="J255"/>
  <c r="J239"/>
  <c r="J220"/>
  <c r="BK191"/>
  <c r="J165"/>
  <c r="J118"/>
  <c r="BK92"/>
  <c r="J481"/>
  <c r="J471"/>
  <c r="BK460"/>
  <c r="J454"/>
  <c r="J435"/>
  <c r="J414"/>
  <c r="BK400"/>
  <c r="J364"/>
  <c r="J345"/>
  <c r="J341"/>
  <c r="J334"/>
  <c r="J330"/>
  <c r="J308"/>
  <c r="BK275"/>
  <c r="J252"/>
  <c r="J242"/>
  <c r="J198"/>
  <c r="J184"/>
  <c r="J179"/>
  <c r="BK144"/>
  <c r="J132"/>
  <c r="BK104"/>
  <c r="J92"/>
  <c r="J478"/>
  <c r="BK467"/>
  <c r="BK457"/>
  <c r="BK435"/>
  <c r="J408"/>
  <c r="BK375"/>
  <c r="BK361"/>
  <c r="BK344"/>
  <c r="BK330"/>
  <c r="BK257"/>
  <c r="J228"/>
  <c r="BK217"/>
  <c r="J180"/>
  <c r="BK175"/>
  <c r="BK481"/>
  <c r="J467"/>
  <c r="J429"/>
  <c r="J400"/>
  <c r="BK364"/>
  <c r="BK350"/>
  <c r="BK326"/>
  <c r="J303"/>
  <c r="BK290"/>
  <c r="BK247"/>
  <c r="BK239"/>
  <c r="J209"/>
  <c r="J192"/>
  <c r="BK171"/>
  <c r="J144"/>
  <c r="J126"/>
  <c r="J480"/>
  <c r="BK454"/>
  <c r="BK429"/>
  <c r="BK404"/>
  <c r="BK373"/>
  <c r="BK337"/>
  <c r="BK297"/>
  <c r="J275"/>
  <c r="BK252"/>
  <c r="BK246"/>
  <c r="BK215"/>
  <c r="BK209"/>
  <c r="J175"/>
  <c r="BK161"/>
  <c r="J96"/>
  <c r="BK118"/>
  <c r="BK341"/>
  <c r="BK303"/>
  <c r="J226"/>
  <c r="BK192"/>
  <c r="BK179"/>
  <c r="J171"/>
  <c r="BK96"/>
  <c r="J469"/>
  <c r="J431"/>
  <c r="BK416"/>
  <c r="J389"/>
  <c r="J361"/>
  <c r="J344"/>
  <c r="BK308"/>
  <c r="BK281"/>
  <c r="J246"/>
  <c r="BK242"/>
  <c r="J215"/>
  <c r="BK203"/>
  <c r="J172"/>
  <c r="BK147"/>
  <c r="J136"/>
  <c r="J114"/>
  <c r="J475"/>
  <c r="J446"/>
  <c r="J425"/>
  <c r="J375"/>
  <c r="BK363"/>
  <c r="J293"/>
  <c r="BK261"/>
  <c r="J247"/>
  <c r="BK228"/>
  <c r="J211"/>
  <c r="J189"/>
  <c r="BK136"/>
  <c r="J100"/>
  <c i="1" r="AS54"/>
  <c i="2" r="BK478"/>
  <c r="BK469"/>
  <c r="J451"/>
  <c r="BK431"/>
  <c r="J398"/>
  <c r="J371"/>
  <c r="BK360"/>
  <c r="J339"/>
  <c r="BK321"/>
  <c r="J281"/>
  <c r="J261"/>
  <c r="BK249"/>
  <c r="BK222"/>
  <c r="J191"/>
  <c r="J161"/>
  <c r="BK140"/>
  <c r="BK122"/>
  <c r="BK98"/>
  <c r="J477"/>
  <c r="BK465"/>
  <c r="BK420"/>
  <c r="J385"/>
  <c r="BK371"/>
  <c r="J350"/>
  <c r="BK339"/>
  <c r="J326"/>
  <c r="J244"/>
  <c r="BK220"/>
  <c r="BK184"/>
  <c r="BK172"/>
  <c r="BK108"/>
  <c r="BK477"/>
  <c r="J441"/>
  <c r="J420"/>
  <c r="BK398"/>
  <c r="BK362"/>
  <c r="J346"/>
  <c r="BK313"/>
  <c r="J257"/>
  <c r="BK243"/>
  <c r="BK226"/>
  <c r="J206"/>
  <c r="J176"/>
  <c r="BK165"/>
  <c r="BK132"/>
  <c r="J98"/>
  <c r="BK476"/>
  <c r="BK451"/>
  <c r="J416"/>
  <c r="BK385"/>
  <c r="BK369"/>
  <c r="BK334"/>
  <c r="J290"/>
  <c r="J270"/>
  <c r="J249"/>
  <c r="J222"/>
  <c r="BK206"/>
  <c r="J168"/>
  <c r="J104"/>
  <c r="BK90"/>
  <c l="1" r="BK89"/>
  <c r="J89"/>
  <c r="J61"/>
  <c r="P89"/>
  <c r="R89"/>
  <c r="T89"/>
  <c r="R445"/>
  <c r="R349"/>
  <c r="T474"/>
  <c r="BK251"/>
  <c r="J251"/>
  <c r="J62"/>
  <c r="BK445"/>
  <c r="J445"/>
  <c r="J66"/>
  <c r="P474"/>
  <c r="R251"/>
  <c r="T251"/>
  <c r="P260"/>
  <c r="R260"/>
  <c r="T260"/>
  <c r="BK329"/>
  <c r="J329"/>
  <c r="J64"/>
  <c r="P329"/>
  <c r="R329"/>
  <c r="T329"/>
  <c r="T445"/>
  <c r="T349"/>
  <c r="BK474"/>
  <c r="J474"/>
  <c r="J67"/>
  <c r="P251"/>
  <c r="BK260"/>
  <c r="J260"/>
  <c r="J63"/>
  <c r="P445"/>
  <c r="P349"/>
  <c r="R474"/>
  <c r="E48"/>
  <c r="J52"/>
  <c r="F84"/>
  <c r="BE96"/>
  <c r="BE104"/>
  <c r="BE108"/>
  <c r="BE140"/>
  <c r="BE171"/>
  <c r="BE179"/>
  <c r="BE184"/>
  <c r="BE191"/>
  <c r="BE198"/>
  <c r="BE222"/>
  <c r="BE242"/>
  <c r="BE243"/>
  <c r="BE252"/>
  <c r="BE257"/>
  <c r="BE281"/>
  <c r="BE303"/>
  <c r="BE308"/>
  <c r="BE330"/>
  <c r="BE339"/>
  <c r="BE344"/>
  <c r="BE350"/>
  <c r="BE360"/>
  <c r="BE373"/>
  <c r="BE391"/>
  <c r="BE400"/>
  <c r="BE425"/>
  <c r="BE435"/>
  <c r="BE467"/>
  <c r="BE479"/>
  <c r="BE114"/>
  <c r="BE118"/>
  <c r="BE168"/>
  <c r="BE176"/>
  <c r="BE180"/>
  <c r="BE189"/>
  <c r="BE206"/>
  <c r="BE220"/>
  <c r="BE239"/>
  <c r="BE275"/>
  <c r="BE297"/>
  <c r="BE326"/>
  <c r="BE333"/>
  <c r="BE337"/>
  <c r="BE341"/>
  <c r="BE342"/>
  <c r="BE371"/>
  <c r="BE375"/>
  <c r="BE404"/>
  <c r="BE414"/>
  <c r="BE441"/>
  <c r="BE451"/>
  <c r="BE457"/>
  <c r="BE460"/>
  <c r="BE469"/>
  <c r="BE471"/>
  <c r="BE477"/>
  <c r="BE478"/>
  <c r="BE481"/>
  <c r="BE90"/>
  <c r="BE92"/>
  <c r="BE122"/>
  <c r="BE126"/>
  <c r="BE144"/>
  <c r="BE165"/>
  <c r="BE192"/>
  <c r="BE209"/>
  <c r="BE211"/>
  <c r="BE215"/>
  <c r="BE236"/>
  <c r="BE246"/>
  <c r="BE247"/>
  <c r="BE249"/>
  <c r="BE261"/>
  <c r="BE270"/>
  <c r="BE286"/>
  <c r="BE293"/>
  <c r="BE313"/>
  <c r="BE321"/>
  <c r="BE334"/>
  <c r="BE346"/>
  <c r="BE362"/>
  <c r="BE369"/>
  <c r="BE389"/>
  <c r="BE398"/>
  <c r="BE429"/>
  <c r="BE431"/>
  <c r="BE442"/>
  <c r="BE446"/>
  <c r="BE454"/>
  <c r="BE480"/>
  <c r="BK349"/>
  <c r="J349"/>
  <c r="J65"/>
  <c r="BE98"/>
  <c r="BE100"/>
  <c r="BE132"/>
  <c r="BE136"/>
  <c r="BE147"/>
  <c r="BE161"/>
  <c r="BE172"/>
  <c r="BE175"/>
  <c r="BE203"/>
  <c r="BE217"/>
  <c r="BE226"/>
  <c r="BE228"/>
  <c r="BE244"/>
  <c r="BE255"/>
  <c r="BE290"/>
  <c r="BE345"/>
  <c r="BE361"/>
  <c r="BE363"/>
  <c r="BE364"/>
  <c r="BE385"/>
  <c r="BE408"/>
  <c r="BE416"/>
  <c r="BE420"/>
  <c r="BE465"/>
  <c r="BE475"/>
  <c r="BE476"/>
  <c r="F37"/>
  <c i="1" r="BD55"/>
  <c r="BD54"/>
  <c r="W33"/>
  <c i="2" r="F36"/>
  <c i="1" r="BC55"/>
  <c r="BC54"/>
  <c r="W32"/>
  <c i="2" r="F34"/>
  <c i="1" r="BA55"/>
  <c r="BA54"/>
  <c r="W30"/>
  <c i="2" r="J34"/>
  <c i="1" r="AW55"/>
  <c i="2" r="F35"/>
  <c i="1" r="BB55"/>
  <c r="BB54"/>
  <c r="AX54"/>
  <c i="2" l="1" r="R88"/>
  <c r="R87"/>
  <c r="P88"/>
  <c r="P87"/>
  <c i="1" r="AU55"/>
  <c i="2" r="T88"/>
  <c r="T87"/>
  <c r="BK88"/>
  <c r="J88"/>
  <c r="J60"/>
  <c i="1" r="AU54"/>
  <c r="AW54"/>
  <c r="AK30"/>
  <c i="2" r="J33"/>
  <c i="1" r="AV55"/>
  <c r="AT55"/>
  <c r="W31"/>
  <c r="AY54"/>
  <c i="2" r="F33"/>
  <c i="1" r="AZ55"/>
  <c r="AZ54"/>
  <c r="AV54"/>
  <c r="AK29"/>
  <c i="2" l="1" r="BK87"/>
  <c r="J87"/>
  <c r="J59"/>
  <c i="1" r="AT54"/>
  <c r="W29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<sst xmlns="http://schemas.openxmlformats.org/spreadsheetml/2006/main">
  <si>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</si>
  <si>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</si>
  <si>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</si>
  <si>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</si>
  <si>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</si>
  <si>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{c3bc25e1-b4b1-4f4b-b677-6cfb40965cd8}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</si>
  <si>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</si>
  <si>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</si>
  <si>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</si>
  <si>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</si>
  <si>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</si>
  <si>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</si>
  <si>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</si>
  <si>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</si>
  <si>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034-2020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</si>
  <si>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</si>
  <si>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</si>
  <si>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náměstíčka Na Skále, Kostelec nad Orlicí</t>
  </si>
  <si>
    <t>KSO:</t>
  </si>
  <si>
    <t/>
  </si>
  <si>
    <t>CC-CZ:</t>
  </si>
  <si>
    <t>Místo:</t>
  </si>
  <si>
    <t>náměstíčko Na Skále</t>
  </si>
  <si>
    <t>Datum:</t>
  </si>
  <si>
    <t>7. 12. 2020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</si>
  <si>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</si>
  <si>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</si>
  <si>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</si>
  <si>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</si>
  <si>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</si>
  <si>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</si>
  <si>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</si>
  <si>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</si>
  <si>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</si>
  <si>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</si>
  <si>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</si>
  <si>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</si>
  <si>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</si>
  <si>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</si>
  <si>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</si>
  <si>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</si>
  <si>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</si>
  <si>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</si>
  <si>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</si>
  <si>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</si>
  <si>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</si>
  <si>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</si>
  <si>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</si>
  <si>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</si>
  <si>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</si>
  <si>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</si>
  <si>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</si>
  <si>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</si>
  <si>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</si>
  <si>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</si>
  <si>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</si>
  <si>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</si>
  <si>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</si>
  <si>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</si>
  <si>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</si>
  <si>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</si>
  <si>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</si>
  <si>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</si>
  <si>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</si>
  <si>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</si>
  <si>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</si>
  <si>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</si>
  <si>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</si>
  <si>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</si>
  <si>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</si>
  <si>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</si>
  <si>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</si>
  <si>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</si>
  <si>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</si>
  <si>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</si>
  <si>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</si>
  <si>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</si>
  <si>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</si>
  <si>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</si>
  <si>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</si>
  <si>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034/2020_1</t>
  </si>
  <si>
    <t>SO 101 Komunikace</t>
  </si>
  <si>
    <t>STA</t>
  </si>
  <si>
    <t>1</t>
  </si>
  <si>
    <t>{d7978827-f114-47a8-92c9-a2cdf5ee2cf6}</t>
  </si>
  <si>
    <t>2</t>
  </si>
  <si>
    <t>KRYCÍ LIST SOUPISU PRACÍ</t>
  </si>
  <si>
    <t>Objekt:</t>
  </si>
  <si>
    <t>034/2020_1 - SO 101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</si>
  <si>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</si>
  <si>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</si>
  <si>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</si>
  <si>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</si>
  <si>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</si>
  <si>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</si>
  <si>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</si>
  <si>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</si>
  <si>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</si>
  <si>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</si>
  <si>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Přesuny hmot a sutí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</si>
  <si>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</si>
  <si>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</si>
  <si>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</si>
  <si>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</si>
  <si>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</si>
  <si>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</si>
  <si>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</si>
  <si>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</si>
  <si>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</si>
  <si>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</si>
  <si>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</si>
  <si>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</si>
  <si>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</si>
  <si>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</si>
  <si>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</si>
  <si>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</si>
  <si>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</si>
  <si>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</si>
  <si>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</si>
  <si>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</si>
  <si>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</si>
  <si>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</si>
  <si>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2020 02</t>
  </si>
  <si>
    <t>4</t>
  </si>
  <si>
    <t>536973619</t>
  </si>
  <si>
    <t>PSC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</si>
  <si>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</si>
  <si>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111301111</t>
  </si>
  <si>
    <t>Sejmutí drnu tl. do 100 mm, v jakékoliv ploše</t>
  </si>
  <si>
    <t>720039442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</si>
  <si>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</si>
  <si>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VV</t>
  </si>
  <si>
    <t>"dle přílohy Situace stavby"</t>
  </si>
  <si>
    <t>"stávající zeleň"45+17+38+146+46+9</t>
  </si>
  <si>
    <t>3</t>
  </si>
  <si>
    <t>112101103</t>
  </si>
  <si>
    <t>Odstranění stromů s odřezáním kmene a s odvětvením listnatých, průměru kmene přes 500 do 700 mm</t>
  </si>
  <si>
    <t>kus</t>
  </si>
  <si>
    <t>692622860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</si>
  <si>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</si>
  <si>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112251103</t>
  </si>
  <si>
    <t>Odstranění pařezů strojně s jejich vykopáním, vytrháním nebo odstřelením průměru přes 500 do 700 mm</t>
  </si>
  <si>
    <t>-1529280474</t>
  </si>
  <si>
    <t xml:space="preserve">Poznámka k souboru cen:_x000d_
1. Ceny lze použít i pro odstranění pařezů ze sesuté zeminy, vývratů a polomů._x000d_
2. V ceně jsou započteny i náklady na případné nutné odklizení pařezů na hromady na vzdálenost do 50 m nebo naložení na dopravní prostředek._x000d_
3. Mají-li se odstraňovat pařezy z pokáceného souvislého lesního porostu, lze počet pařezů stanovit s přihlédnutím k tabulce v příloze č. 2._x000d_
4. Zásyp jam po pařezech se oceňuje cenami souboru cen 174 2.. Zásyp jam po pařezech._x000d_
5. Průměr pařezu se měří v místě řezu kmene na základě dvojího na sebe kolmého měření a následného zprůměrování naměřených hodnot._x000d_
</t>
  </si>
  <si>
    <t>5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</si>
  <si>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</si>
  <si>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</si>
  <si>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-1687245518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</si>
  <si>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</si>
  <si>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"dlaždice 30/30"6</t>
  </si>
  <si>
    <t>6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</si>
  <si>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</si>
  <si>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</si>
  <si>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602718823</t>
  </si>
  <si>
    <t>"zámková dlažba tvaru I"46+9+18</t>
  </si>
  <si>
    <t>7</t>
  </si>
  <si>
    <t>113107236</t>
  </si>
  <si>
    <t>Odstranění podkladů nebo krytů strojně plochy jednotlivě přes 200 m2 s přemístěním hmot na skládku na vzdálenost do 20 m nebo s naložením na dopravní prostředek z betonu vyztuženého sítěmi, o tl. vrstvy přes 100 do 150 mm</t>
  </si>
  <si>
    <t>-1366260730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</si>
  <si>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</si>
  <si>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"bet. vozovka"450</t>
  </si>
  <si>
    <t>"bet. chodník"73</t>
  </si>
  <si>
    <t>Součet</t>
  </si>
  <si>
    <t>8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</si>
  <si>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</si>
  <si>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</si>
  <si>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419986917</t>
  </si>
  <si>
    <t>"asf. kryt vozovka"26+171+15+20</t>
  </si>
  <si>
    <t>9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</si>
  <si>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</si>
  <si>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</si>
  <si>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</si>
  <si>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328474648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</si>
  <si>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</si>
  <si>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"dle přílohy Situae stavby"</t>
  </si>
  <si>
    <t>"bet. vodící proužky"8+9+4</t>
  </si>
  <si>
    <t>10</t>
  </si>
  <si>
    <t>113201112</t>
  </si>
  <si>
    <t>Vytrhání obrub s vybouráním lože, s přemístěním hmot na skládku na vzdálenost do 3 m nebo s naložením na dopravní prostředek silničních ležatých</t>
  </si>
  <si>
    <t>1542525999</t>
  </si>
  <si>
    <t>"obruby žulové OP3"5+1+6+2+14+2+3</t>
  </si>
  <si>
    <t>11</t>
  </si>
  <si>
    <t>113202111</t>
  </si>
  <si>
    <t>Vytrhání obrub s vybouráním lože, s přemístěním hmot na skládku na vzdálenost do 3 m nebo s naložením na dopravní prostředek z krajníků nebo obrubníků stojatých</t>
  </si>
  <si>
    <t>-1565557658</t>
  </si>
  <si>
    <t>"bet. silniční obrubníky"19+26+8+7+1+44+8+12+2</t>
  </si>
  <si>
    <t>"odstr. žulových obrub KS13"3</t>
  </si>
  <si>
    <t>12</t>
  </si>
  <si>
    <t>113203111</t>
  </si>
  <si>
    <t>Vytrhání obrub s vybouráním lože, s přemístěním hmot na skládku na vzdálenost do 3 m nebo s naložením na dopravní prostředek z dlažebních kostek</t>
  </si>
  <si>
    <t>1444262767</t>
  </si>
  <si>
    <t>"dvojlinka K10"7</t>
  </si>
  <si>
    <t>13</t>
  </si>
  <si>
    <t>113204111</t>
  </si>
  <si>
    <t>Vytrhání obrub s vybouráním lože, s přemístěním hmot na skládku na vzdálenost do 3 m nebo s naložením na dopravní prostředek záhonových</t>
  </si>
  <si>
    <t>-627673693</t>
  </si>
  <si>
    <t>"záhonové obrubníky"5+3,5+3,5</t>
  </si>
  <si>
    <t>14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</si>
  <si>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</si>
  <si>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</si>
  <si>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-376154810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</si>
  <si>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</si>
  <si>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"předpoklad"60</t>
  </si>
  <si>
    <t>120001101</t>
  </si>
  <si>
    <t>Příplatek k cenám vykopávek za ztížení vykopávky v blízkosti podzemního vedení nebo výbušnin v horninách jakékoliv třídy</t>
  </si>
  <si>
    <t>m3</t>
  </si>
  <si>
    <t>229227649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</si>
  <si>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výkopu,_x000d_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projekt, v němž je nutno při vykopávce postupovat opatrně, větší prostor, platí cena pro celý objem výkopku v tomto prostoru._x000d_
- není v projektu uvedena, avšak která podle projektu nebo podle sdělení investora jsou pravděpodobně ve výkopišti uložena, se rovná objemu výkopu, která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00-14. Dočasné zajištění podzemního potrubí nebo vedení ve výkopišti._x000d_
</t>
  </si>
  <si>
    <t>"předpoklad"60*0,4*0,5</t>
  </si>
  <si>
    <t>16</t>
  </si>
  <si>
    <t>122201102</t>
  </si>
  <si>
    <t>Odkopávky a prokopávky nezapažené s přehozením výkopku na vzdálenost do 3 m nebo s naložením na dopravní prostředek v hornině tř. 3 přes 100 do 1 000 m3</t>
  </si>
  <si>
    <t>-1857394493</t>
  </si>
  <si>
    <t>"výkop pro parkovací stání"(74+125)*0,32</t>
  </si>
  <si>
    <t>"odstranění konstrukce pro chodníky"(21+12+2+144+10+5+3+44+2+1+18+13+31+3+9)*0,2</t>
  </si>
  <si>
    <t>"odstranění konstrukce vozovky"(166+259+42)*0,36</t>
  </si>
  <si>
    <t>"odstranění konstrukce pro vjzedy"(9+3+21+4+6+3+5+3)*0,32</t>
  </si>
  <si>
    <t>Mezisoučet</t>
  </si>
  <si>
    <t>"sanace v případě neúnosné pláně dle PD"</t>
  </si>
  <si>
    <t>"sanace vozovky"(647)*0,4</t>
  </si>
  <si>
    <t>"sanace chodníky"(363)*0,15</t>
  </si>
  <si>
    <t>"sanace parkovací stání"199*0,4</t>
  </si>
  <si>
    <t>"sanace vjezdy"54*0,15</t>
  </si>
  <si>
    <t>17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</si>
  <si>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</si>
  <si>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</si>
  <si>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1085987109</t>
  </si>
  <si>
    <t>"odkopávky"312,68</t>
  </si>
  <si>
    <t>"sanace"400,95</t>
  </si>
  <si>
    <t>18</t>
  </si>
  <si>
    <t>130901121</t>
  </si>
  <si>
    <t>Bourání konstrukcí v hloubených vykopávkách ručně s přemístěním suti na hromady na vzdálenost do 20 m nebo s naložením na dopravní prostředek z betonu prostého neprokládaného</t>
  </si>
  <si>
    <t>265408637</t>
  </si>
  <si>
    <t xml:space="preserve">Poznámka k souboru cen:_x000d_
1. Ceny jsou určeny pouze pro bourání konstrukcí ze zdiva nebo z betonu ve výkopišti při provádění zemních prací, jsou-li zdivo nebo beton obklopeny horninou nebo sypaninou tak, že k nim bez vykopávky není přístup._x000d_
2. Ceny lze použít i pro bourání konstrukcí při vykopávkách zářezů._x000d_
3. Ceny nelze použít pro bourání konstrukcí_x000d_
a) na suchu ze zdiva nebo z betonu jako samostatnou stavební práci, i když jsou bourané konstrukce pod úrovní terénu, jako např. zdi, stropy a klenby v suterénu,_x000d_
b) pod vodou.; toto bourání se oceňuje individuálně._x000d_
4. Svislé, příp. vodorovné přemístění materiálu z rozbouraných konstrukcí ve výkopišti se oceňuje jako přemístění výkopku z hornin třídy těžitelnosti III cenami souboru cen 161 Svislé přemístění výkopku, příp. 162 Vodorovné přemístění výkopku se složením, ale bez naložení a rozprostření._x000d_
5. Objem vybouraného materiálu pro přemístění se rovná objemu konstrukcí před rozbouráním._x000d_
</t>
  </si>
  <si>
    <t>"vybourání UV"3*0,59</t>
  </si>
  <si>
    <t>19</t>
  </si>
  <si>
    <t>132201201</t>
  </si>
  <si>
    <t>Hloubení zapažených i nezapažených rýh šířky přes 600 do 2 000 mm s urovnáním dna do předepsaného profilu a spádu v hornině tř. 3 do 100 m3</t>
  </si>
  <si>
    <t>650640411</t>
  </si>
  <si>
    <t>"přípojky UV"33*1*2</t>
  </si>
  <si>
    <t>20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</si>
  <si>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</si>
  <si>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</si>
  <si>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-1519304987</t>
  </si>
  <si>
    <t>133201101</t>
  </si>
  <si>
    <t>Hloubení zapažených i nezapažených šachet s případným nutným přemístěním výkopku ve výkopišti v hornině tř. 3 do 100 m3</t>
  </si>
  <si>
    <t>538917233</t>
  </si>
  <si>
    <t>"nové uliční vpusti"6*(1*1*1,2)</t>
  </si>
  <si>
    <t>22</t>
  </si>
  <si>
    <t>133201109</t>
  </si>
  <si>
    <t>Hloubení zapažených i nezapažených šachet s případným nutným přemístěním výkopku ve výkopišti v hornině tř. 3 Příplatek k cenám za lepivost horniny tř. 3</t>
  </si>
  <si>
    <t>-263579811</t>
  </si>
  <si>
    <t>23</t>
  </si>
  <si>
    <t>151101102</t>
  </si>
  <si>
    <t>Zřízení pažení a rozepření stěn rýh pro podzemní vedení příložné pro jakoukoliv mezerovitost, hloubky do 4 m</t>
  </si>
  <si>
    <t>-1786916547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</si>
  <si>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toto se oceňuje příslušnými cenami katalogu 800-2 Zvláštní zakládání objektů._x000d_
</t>
  </si>
  <si>
    <t>"přípojky UV"(33*1*2)*2</t>
  </si>
  <si>
    <t>24</t>
  </si>
  <si>
    <t>151101112</t>
  </si>
  <si>
    <t>Odstranění pažení a rozepření stěn rýh pro podzemní vedení s uložením materiálu na vzdálenost do 3 m od kraje výkopu příložné, hloubky přes 2 do 4 m</t>
  </si>
  <si>
    <t>-916180879</t>
  </si>
  <si>
    <t>25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</si>
  <si>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</si>
  <si>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</si>
  <si>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1563512366</t>
  </si>
  <si>
    <t>"rýhy"66</t>
  </si>
  <si>
    <t>"šachty"7,2</t>
  </si>
  <si>
    <t>26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</si>
  <si>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</si>
  <si>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</si>
  <si>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-1177919300</t>
  </si>
  <si>
    <t>"odkopávky"312,68+400,95</t>
  </si>
  <si>
    <t>27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</si>
  <si>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</si>
  <si>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</si>
  <si>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-1868727080</t>
  </si>
  <si>
    <t>"na skládku do vzdálenosti 14km"786,83*4</t>
  </si>
  <si>
    <t>28</t>
  </si>
  <si>
    <t>167101102</t>
  </si>
  <si>
    <t>Nakládání, skládání a překládání neulehlého výkopku nebo sypaniny nakládání, množství přes 100 m3, z hornin tř. 1 až 4</t>
  </si>
  <si>
    <t>-1609889857</t>
  </si>
  <si>
    <t>29</t>
  </si>
  <si>
    <t>171201201</t>
  </si>
  <si>
    <t>Uložení sypaniny na skládky nebo meziskládky bez hutnění s upravením uložené sypaniny do předepsaného tvaru</t>
  </si>
  <si>
    <t>1002202446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</si>
  <si>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</si>
  <si>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30</t>
  </si>
  <si>
    <t>171201211</t>
  </si>
  <si>
    <t>Uložení sypaniny poplatek za uložení sypaniny na skládce ( skládkovné )</t>
  </si>
  <si>
    <t>t</t>
  </si>
  <si>
    <t>-976357111</t>
  </si>
  <si>
    <t>"odkopávky"(312,68+400,95)*1,8</t>
  </si>
  <si>
    <t>"rýhy"66*1,8</t>
  </si>
  <si>
    <t>"šachty"7,2*1,8</t>
  </si>
  <si>
    <t>31</t>
  </si>
  <si>
    <t>174101101</t>
  </si>
  <si>
    <t>Zásyp sypaninou z jakékoliv horniny strojně s uložením výkopku ve vrstvách se zhutněním jam, šachet, rýh nebo kolem objektů v těchto vykopávkách</t>
  </si>
  <si>
    <t>-1572180620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</si>
  <si>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</si>
  <si>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"zásyp přípojek UV"66-0,6</t>
  </si>
  <si>
    <t>32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</si>
  <si>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</si>
  <si>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</si>
  <si>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-708762030</t>
  </si>
  <si>
    <t>"přípojky UV"33*1*0,2</t>
  </si>
  <si>
    <t>33</t>
  </si>
  <si>
    <t>M</t>
  </si>
  <si>
    <t>583312000</t>
  </si>
  <si>
    <t>štěrkopísek netříděný zásypový materiál</t>
  </si>
  <si>
    <t>-56152250</t>
  </si>
  <si>
    <t>(65,4+6,6)*1,8</t>
  </si>
  <si>
    <t>34</t>
  </si>
  <si>
    <t>175101201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</si>
  <si>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</si>
  <si>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763777659</t>
  </si>
  <si>
    <t xml:space="preserve">Poznámka k souboru cen:_x000d_
1. Ceny jsou určeny pro objem obsypu do vzdálenosti 3 m od přilehlého líce objektu nad přilehlým původním terénem. Zásyp pod tímto terénem se oceňuje jako zásyp okolo objektu cenami souboru cen 174 Zásyp sypaninou; zbývající obsyp se ocení příslušnými cenami souboru cen 171 Uložení sypaniny do násypů._x000d_
2. Ceny platí i pro sypání ochranných valů nebo těch jejich částí, jejichž šířka je v koruně menší než 3 m. Uložení výkopku (sypaniny) do zmíněných valů nebo jejich částí, jejichž šířka v koruně je 3 m a více, se oceňuje cenou 171 25-1101 Uložení sypaniny do nezhutněných násypů._x000d_
3. Ceny nelze použít pro obsyp potrubí; tento se oceňuje cenami 175 Obsyp potrubí._x000d_
4. V cenách nejsou započteny náklady na:_x000d_
a) svahování obsypu; toto se oceňuje cenami souboru cen 182 Svahování,_x000d_
b) humusování obsypu; toto se oceňuje cenami souboru cen 18. 3 Rozprostření a urovnání ornice._x000d_
5. V cenách nejsou zahrnuty náklady na nakupovanou sypaninu. Tato se oceňuje ve specifikaci._x000d_
</t>
  </si>
  <si>
    <t>9-0,45</t>
  </si>
  <si>
    <t>35</t>
  </si>
  <si>
    <t>583312010</t>
  </si>
  <si>
    <t xml:space="preserve">kamenivo přírodní těžené pro stavební účely  PTK  (drobné, hrubé, štěrkopísky) kamenivo mimo normu štěrkopísek netříděný (stabilizační zemina)</t>
  </si>
  <si>
    <t>-1405266617</t>
  </si>
  <si>
    <t>"vpusti"8,55*1,8</t>
  </si>
  <si>
    <t>36</t>
  </si>
  <si>
    <t>181301101</t>
  </si>
  <si>
    <t>Rozprostření a urovnání ornice v rovině nebo ve svahu sklonu do 1:5 při souvislé ploše do 500 m2, tl. vrstvy do 100 mm</t>
  </si>
  <si>
    <t>-1606497068</t>
  </si>
  <si>
    <t>"osetí"42</t>
  </si>
  <si>
    <t>37</t>
  </si>
  <si>
    <t>10364101</t>
  </si>
  <si>
    <t xml:space="preserve">zemina pro terénní úpravy -  ornice</t>
  </si>
  <si>
    <t>1992671325</t>
  </si>
  <si>
    <t>42*0,2*1,8</t>
  </si>
  <si>
    <t>38</t>
  </si>
  <si>
    <t>181411131</t>
  </si>
  <si>
    <t>Založení trávníku na půdě předem připravené plochy do 1000 m2 výsevem včetně utažení parkového v rovině nebo na svahu do 1:5</t>
  </si>
  <si>
    <t>1324530384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</si>
  <si>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</si>
  <si>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39</t>
  </si>
  <si>
    <t>005724100</t>
  </si>
  <si>
    <t>osiva pícnin směsi travní balení obvykle 25 kg parková</t>
  </si>
  <si>
    <t>kg</t>
  </si>
  <si>
    <t>-1099023131</t>
  </si>
  <si>
    <t>42*0,02*1,2</t>
  </si>
  <si>
    <t>40</t>
  </si>
  <si>
    <t>181951102</t>
  </si>
  <si>
    <t>Úprava pláně vyrovnáním výškových rozdílů v hornině tř. 1 až 4 se zhutněním</t>
  </si>
  <si>
    <t>1689963544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</si>
  <si>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</si>
  <si>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"vjezdy"54</t>
  </si>
  <si>
    <t>"chodníky"318</t>
  </si>
  <si>
    <t>"parkování"199</t>
  </si>
  <si>
    <t>"komunikace"467</t>
  </si>
  <si>
    <t>41</t>
  </si>
  <si>
    <t>183151118</t>
  </si>
  <si>
    <t>Hloubení jam pro výsadbu dřevin strojně v rovině nebo ve svahu do 1:5, objem přes 2,00 do 3,00 m3</t>
  </si>
  <si>
    <t>968637989</t>
  </si>
  <si>
    <t xml:space="preserve">Poznámka k souboru cen:_x000d_
1. V cenách jsou započteny i náklady na:_x000d_
a) odhození výkopku na hromadu nebo naložení na dopravní prostředek,_x000d_
b) zdrsnění stěn vyhloubené jámy pro následující výsadbu._x000d_
2. V cenách nejsou započteny náklady na uložení odpadu na skládku._x000d_
3. Objem jámy se měří v množství vykopané zeminy v rostlém stavu._x000d_
</t>
  </si>
  <si>
    <t>"hloubení jam pro stromy"(1,5*1,5*1)*7</t>
  </si>
  <si>
    <t>42</t>
  </si>
  <si>
    <t>184201112</t>
  </si>
  <si>
    <t>Výsadba stromů bez balu do předem vyhloubené jamky se zalitím v rovině nebo na svahu do 1:5, při výšce kmene přes 1,8 do 2,5 m</t>
  </si>
  <si>
    <t>2139072767</t>
  </si>
  <si>
    <t xml:space="preserve">Poznámka k souboru cen:_x000d_
1. V cenách jsou započteny i náklady na montáž kůlu a spojovací materiál._x000d_
2. V cenách nejsou započteny náklady na vysazované dřeviny, tyto se oceňují ve specifikaci._x000d_
3. Ceny -1111, -1121, -1131 a -1141 lze použít i pro keře výšky do 2,5 m._x000d_
4. Výška kmene se měří od kořenového krčku k první větvi koruny._x000d_
5. V cenách o sklonu svahu přes 1:1 jsou uvažovány podmínky pro svahy běžně schůdné; bez použití lezeckých technik. V případě použití lezeckých technik se tyto náklady oceňují individuálně._x000d_
</t>
  </si>
  <si>
    <t>"výsadba stromů"7</t>
  </si>
  <si>
    <t>43</t>
  </si>
  <si>
    <t>051220201049</t>
  </si>
  <si>
    <t>Sakura ozdobná 'Sunset Boulevard'</t>
  </si>
  <si>
    <t>-2095212971</t>
  </si>
  <si>
    <t>44</t>
  </si>
  <si>
    <t>051220201107</t>
  </si>
  <si>
    <t>Substrát pro výsadbus tromů</t>
  </si>
  <si>
    <t>-1603274118</t>
  </si>
  <si>
    <t>45</t>
  </si>
  <si>
    <t>184215132</t>
  </si>
  <si>
    <t>Ukotvení dřeviny kůly třemi kůly, délky přes 1 do 2 m</t>
  </si>
  <si>
    <t>1331569259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</si>
  <si>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</si>
  <si>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46</t>
  </si>
  <si>
    <t>60591253</t>
  </si>
  <si>
    <t>kůl vyvazovací dřevěný impregnovaný D 8cm dl 2m</t>
  </si>
  <si>
    <t>-31771934</t>
  </si>
  <si>
    <t>47</t>
  </si>
  <si>
    <t>184911421</t>
  </si>
  <si>
    <t>Mulčování vysazených rostlin mulčovací kůrou, tl. do 100 mm v rovině nebo na svahu do 1:5</t>
  </si>
  <si>
    <t>1096624311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</si>
  <si>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</si>
  <si>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48</t>
  </si>
  <si>
    <t>10391100</t>
  </si>
  <si>
    <t>kůra mulčovací VL</t>
  </si>
  <si>
    <t>-34732194</t>
  </si>
  <si>
    <t>0,7*0,103 'Přepočtené koeficientem množství</t>
  </si>
  <si>
    <t>Vodorovné konstrukce</t>
  </si>
  <si>
    <t>49</t>
  </si>
  <si>
    <t>451573111</t>
  </si>
  <si>
    <t>Lože pod potrubí, stoky a drobné objekty v otevřeném výkopu z písku a štěrkopísku do 63 mm</t>
  </si>
  <si>
    <t>896919131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</si>
  <si>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</si>
  <si>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"pod přípojky UV"33*1*0,05</t>
  </si>
  <si>
    <t>50</t>
  </si>
  <si>
    <t>583373310</t>
  </si>
  <si>
    <t xml:space="preserve">kamenivo přírodní těžené pro stavební účely  PTK  (drobné, hrubé, štěrkopísky) štěrkopísky ČSN 72  1511-2 frakce   0-22</t>
  </si>
  <si>
    <t>-1933682067</t>
  </si>
  <si>
    <t>1,65*1,8</t>
  </si>
  <si>
    <t>51</t>
  </si>
  <si>
    <t>452311151</t>
  </si>
  <si>
    <t>Podkladní a zajišťovací konstrukce z betonu prostého v otevřeném výkopu desky pod potrubí, stoky a drobné objekty z betonu tř. C 20/25</t>
  </si>
  <si>
    <t>997046792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</si>
  <si>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</si>
  <si>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"uliční vpusti"6*(1*1*0,1)</t>
  </si>
  <si>
    <t>Komunikace</t>
  </si>
  <si>
    <t>52</t>
  </si>
  <si>
    <t>564851111</t>
  </si>
  <si>
    <t>Podklad ze štěrkodrti ŠD s rozprostřením a zhutněním, po zhutnění tl. 150 mm</t>
  </si>
  <si>
    <t>-973682589</t>
  </si>
  <si>
    <t>"dle přílohy Situace stavby a Vzorový příčný řez"</t>
  </si>
  <si>
    <t>"vjezdy ochranná vrstva"54</t>
  </si>
  <si>
    <t>"vjezdy podkladní vrstva"54</t>
  </si>
  <si>
    <t>"parkování ochranná vrstva"74+125</t>
  </si>
  <si>
    <t>"parkování podkladní vrstva"74+125</t>
  </si>
  <si>
    <t>53</t>
  </si>
  <si>
    <t>564851111R</t>
  </si>
  <si>
    <t>Podklad ze štěrkodrti ŠD s rozprostřením a zhutněním, po zhutnění tl. 150 mm fr. 0-63 "sanace dle skutečnosti"</t>
  </si>
  <si>
    <t>495375888</t>
  </si>
  <si>
    <t>"sanace vjezdy"54</t>
  </si>
  <si>
    <t>"sanace chodník"318</t>
  </si>
  <si>
    <t>54</t>
  </si>
  <si>
    <t>564861111</t>
  </si>
  <si>
    <t>Podklad ze štěrkodrti ŠD s rozprostřením a zhutněním, po zhutnění tl. 200 mm</t>
  </si>
  <si>
    <t>-1318318839</t>
  </si>
  <si>
    <t>"chodník"318</t>
  </si>
  <si>
    <t>"vozovka ochranná vrstva"166+259+42</t>
  </si>
  <si>
    <t>"vozovka podkladní vrstva"166+259+42</t>
  </si>
  <si>
    <t>55</t>
  </si>
  <si>
    <t>564861111R</t>
  </si>
  <si>
    <t>Podklad ze štěrkodrti ŠD s rozprostřením a zhutněním, po zhutnění tl. 200 mm fr. 0-63 "sanace podloží dle skutečnosti"</t>
  </si>
  <si>
    <t>-2043905657</t>
  </si>
  <si>
    <t>"sanace vozovky"(166+259+42)*2</t>
  </si>
  <si>
    <t>"sanace parkování"(74+125)*2</t>
  </si>
  <si>
    <t>56</t>
  </si>
  <si>
    <t>565155121</t>
  </si>
  <si>
    <t>Asfaltový beton vrstva podkladní ACP 16 (obalované kamenivo střednězrnné - OKS) s rozprostřením a zhutněním v pruhu šířky přes 3 m, po zhutnění tl. 70 mm</t>
  </si>
  <si>
    <t>950146605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</si>
  <si>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</si>
  <si>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"obrusná vrstva"166+259+42+15</t>
  </si>
  <si>
    <t>57</t>
  </si>
  <si>
    <t>573211111</t>
  </si>
  <si>
    <t>Postřik spojovací PS bez posypu kamenivem z asfaltu silničního, v množství 0,60 kg/m2</t>
  </si>
  <si>
    <t>1355415202</t>
  </si>
  <si>
    <t>58</t>
  </si>
  <si>
    <t>577134121</t>
  </si>
  <si>
    <t>Asfaltový beton vrstva obrusná ACO 11 (ABS) s rozprostřením a se zhutněním z nemodifikovaného asfaltu v pruhu šířky přes 3 m tř. I, po zhutnění tl. 40 mm</t>
  </si>
  <si>
    <t>968886650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</si>
  <si>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</si>
  <si>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59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</si>
  <si>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</si>
  <si>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</si>
  <si>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1735089639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</si>
  <si>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</si>
  <si>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"chodník"293+9</t>
  </si>
  <si>
    <t>"reliéfní dlažba"16</t>
  </si>
  <si>
    <t>60</t>
  </si>
  <si>
    <t>59245018</t>
  </si>
  <si>
    <t>dlažba tvar obdélník betonová 200x100x60mm přírodní</t>
  </si>
  <si>
    <t>1729481228</t>
  </si>
  <si>
    <t>302*1,02</t>
  </si>
  <si>
    <t>61</t>
  </si>
  <si>
    <t>59245006</t>
  </si>
  <si>
    <t>dlažba tvar obdélník betonová pro nevidomé 200x100x60mm barevná</t>
  </si>
  <si>
    <t>882170071</t>
  </si>
  <si>
    <t>16*1,02</t>
  </si>
  <si>
    <t>62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</si>
  <si>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</si>
  <si>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</si>
  <si>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-262829874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</si>
  <si>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</si>
  <si>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"bet. dlažba červená"40</t>
  </si>
  <si>
    <t>"bet. dlažba červená symbol vozíčkář"5</t>
  </si>
  <si>
    <t>"dlažba antarcit vjezdy"41</t>
  </si>
  <si>
    <t>"reliéfní červená"13</t>
  </si>
  <si>
    <t>63</t>
  </si>
  <si>
    <t>59245005</t>
  </si>
  <si>
    <t>dlažba tvar obdélník betonová 200x100x80mm barevná</t>
  </si>
  <si>
    <t>208724346</t>
  </si>
  <si>
    <t>"bet. dlažba červená"(40+5)*1,02</t>
  </si>
  <si>
    <t>"dlažba antarcit vjezdy"41*1,02</t>
  </si>
  <si>
    <t>87,72*1,015 'Přepočtené koeficientem množství</t>
  </si>
  <si>
    <t>64</t>
  </si>
  <si>
    <t>59245226</t>
  </si>
  <si>
    <t>dlažba tvar obdélník betonová pro nevidomé 200x100x80mm barevná</t>
  </si>
  <si>
    <t>-35421326</t>
  </si>
  <si>
    <t>"reliéfní červená"13*1,02</t>
  </si>
  <si>
    <t>Trubní vedení</t>
  </si>
  <si>
    <t>65</t>
  </si>
  <si>
    <t>871251111</t>
  </si>
  <si>
    <t>Montáž potrubí z plastických hmot v otevřeném výkopu, z tlakových trubek z tvrdého PVC těsněných gumovým kroužkem vnějšího průměru 110 mm</t>
  </si>
  <si>
    <t>-121541033</t>
  </si>
  <si>
    <t>"chráničky předpoklad"60</t>
  </si>
  <si>
    <t>66</t>
  </si>
  <si>
    <t>345751310</t>
  </si>
  <si>
    <t>kabelové nosné systémy žlaby kabelové materiál recyklovaný PVC materiál recyklovaný PVC kabelový žlab (100x100) žlab s víkem</t>
  </si>
  <si>
    <t>118563792</t>
  </si>
  <si>
    <t>67</t>
  </si>
  <si>
    <t>871310310</t>
  </si>
  <si>
    <t>Montáž kanalizačního potrubí z plastů z polypropylenu PP hladkého plnostěnného SN 10 DN 150</t>
  </si>
  <si>
    <t>-877971170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</si>
  <si>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</si>
  <si>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"přípojky UV"33</t>
  </si>
  <si>
    <t>68</t>
  </si>
  <si>
    <t>28617003</t>
  </si>
  <si>
    <t>trubka kanalizační PP plnostěnná třívrstvá DN 150x1000mm SN10</t>
  </si>
  <si>
    <t>1522837686</t>
  </si>
  <si>
    <t>33*1,015 'Přepočtené koeficientem množství</t>
  </si>
  <si>
    <t>69</t>
  </si>
  <si>
    <t>877355211</t>
  </si>
  <si>
    <t>Montáž tvarovek na kanalizačním potrubí z trub z plastu z tvrdého PVC nebo z polypropylenu v otevřeném výkopu jednoosých DN 200</t>
  </si>
  <si>
    <t>1160262573</t>
  </si>
  <si>
    <t xml:space="preserve">Poznámka k souboru cen:_x000d_
1. V cenách nejsou započteny náklady na dodání tvarovek. Tvarovky se oceňují ve ve specifikaci._x000d_
</t>
  </si>
  <si>
    <t>70</t>
  </si>
  <si>
    <t>R2</t>
  </si>
  <si>
    <t>Tvarovky PVC SN8 k napojení ul. vpustí</t>
  </si>
  <si>
    <t>-1764927478</t>
  </si>
  <si>
    <t>71</t>
  </si>
  <si>
    <t>895941111R</t>
  </si>
  <si>
    <t>Zřízení vpusti kanalizační uliční z betonových dílců typ UV-50 normální</t>
  </si>
  <si>
    <t>-2038820727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</si>
  <si>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</si>
  <si>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72</t>
  </si>
  <si>
    <t>R3</t>
  </si>
  <si>
    <t>Litinová mříž 500x500 tř. D400 + rám + kalový koš</t>
  </si>
  <si>
    <t>kompl</t>
  </si>
  <si>
    <t>1159762047</t>
  </si>
  <si>
    <t>73</t>
  </si>
  <si>
    <t>R5</t>
  </si>
  <si>
    <t>Kompletní betonové dílce uliční vpusti</t>
  </si>
  <si>
    <t>-1400035871</t>
  </si>
  <si>
    <t>74</t>
  </si>
  <si>
    <t>899431111</t>
  </si>
  <si>
    <t>Výšková úprava uličního vstupu nebo vpusti do 200 mm zvýšením krycího hrnce, šoupěte nebo hydrantu bez úpravy armatur</t>
  </si>
  <si>
    <t>1681530211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</si>
  <si>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</si>
  <si>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"předpoklad"15+7</t>
  </si>
  <si>
    <t>Ostatní konstrukce a práce-bourání</t>
  </si>
  <si>
    <t>75</t>
  </si>
  <si>
    <t>914111111</t>
  </si>
  <si>
    <t>Montáž svislé dopravní značky základní velikosti do 1 m2 objímkami na sloupky nebo konzoly</t>
  </si>
  <si>
    <t>-157973503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</si>
  <si>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</si>
  <si>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"IP11c"1</t>
  </si>
  <si>
    <t>"IP11b"1</t>
  </si>
  <si>
    <t>"IP4b"1</t>
  </si>
  <si>
    <t>"IP12"1</t>
  </si>
  <si>
    <t>"IJ4b"1</t>
  </si>
  <si>
    <t>"P6"1</t>
  </si>
  <si>
    <t>76</t>
  </si>
  <si>
    <t>404452400</t>
  </si>
  <si>
    <t>výrobky a tabule orientační pro návěstí a zabezpečovací zařízení silniční značky dopravní svislé patky hliníkové HP 60</t>
  </si>
  <si>
    <t>-1566649430</t>
  </si>
  <si>
    <t>77</t>
  </si>
  <si>
    <t>404452250</t>
  </si>
  <si>
    <t>výrobky a tabule orientační pro návěstí a zabezpečovací zařízení silniční značky dopravní svislé sloupky Zn 60 - 350</t>
  </si>
  <si>
    <t>-1085933667</t>
  </si>
  <si>
    <t>78</t>
  </si>
  <si>
    <t>404452530</t>
  </si>
  <si>
    <t>výrobky a tabule orientační pro návěstí a zabezpečovací zařízení silniční značky dopravní svislé víčka plastová na sloupek 60</t>
  </si>
  <si>
    <t>-1781394907</t>
  </si>
  <si>
    <t>79</t>
  </si>
  <si>
    <t>404452560</t>
  </si>
  <si>
    <t>výrobky a tabule orientační pro návěstí a zabezpečovací zařízení silniční značky dopravní svislé upínací svorky na sloupek US 60</t>
  </si>
  <si>
    <t>113539135</t>
  </si>
  <si>
    <t>80</t>
  </si>
  <si>
    <t>404442580</t>
  </si>
  <si>
    <t>značka dopravní svislá reflexní AL- 3M 500 x 700 mm</t>
  </si>
  <si>
    <t>1304482431</t>
  </si>
  <si>
    <t>81</t>
  </si>
  <si>
    <t>40445645</t>
  </si>
  <si>
    <t>informativní značky jiné IJ4b 500mm</t>
  </si>
  <si>
    <t>1992097563</t>
  </si>
  <si>
    <t>82</t>
  </si>
  <si>
    <t>40445615</t>
  </si>
  <si>
    <t>značky upravující přednost P6 700mm</t>
  </si>
  <si>
    <t>-1012597442</t>
  </si>
  <si>
    <t>83</t>
  </si>
  <si>
    <t>40445621</t>
  </si>
  <si>
    <t>informativní značky provozní IP1-IP3, IP4b-IP7, IP10a, b 500x500mm</t>
  </si>
  <si>
    <t>-521320224</t>
  </si>
  <si>
    <t>84</t>
  </si>
  <si>
    <t>914511112</t>
  </si>
  <si>
    <t>Montáž sloupku dopravních značek délky do 3,5 m do hliníkové patky</t>
  </si>
  <si>
    <t>1463447948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</si>
  <si>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</si>
  <si>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85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</si>
  <si>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</si>
  <si>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</si>
  <si>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650596717</t>
  </si>
  <si>
    <t xml:space="preserve">Poznámka k souboru cen:_x000d_
1. V cenách nejsou započteny náklady na:_x000d_
a) příp. nutné zemní práce, které se oceňují cenami katalogu 800-1 Zemní práce,_x000d_
b) příp. nutné bourání (rozebrání) vozovky, které se oceňuje cenami části B 01 tohoto katalogu,_x000d_
c) vyplnění spár mezi krytem vozovky a vodicím proužkem, které se oceňuje cenami souboru cen 599 . 4-11 Vyplnění spár mezi silničními dílci,_x000d_
d) dodání prefabrikovaných desek, které se oceňuje ve specifikaci._x000d_
</t>
  </si>
  <si>
    <t>"vodící proužky"5+37+10+25+4+5+8+6+7</t>
  </si>
  <si>
    <t>86</t>
  </si>
  <si>
    <t>59218001</t>
  </si>
  <si>
    <t>krajník betonový silniční 500x250x80mm</t>
  </si>
  <si>
    <t>-1751637053</t>
  </si>
  <si>
    <t>107*1,02</t>
  </si>
  <si>
    <t>87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</si>
  <si>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</si>
  <si>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</si>
  <si>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-1512237367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</si>
  <si>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</si>
  <si>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"15/25"19+8+4+6+2+38+2+10+6+10+5+7+5+25+5+6+2+8+8+7+8+1+6</t>
  </si>
  <si>
    <t>"15/15"7+2+6+4+5+4+6+4+6+5+5+2</t>
  </si>
  <si>
    <t>"přechodový15/25-15"17</t>
  </si>
  <si>
    <t>88</t>
  </si>
  <si>
    <t>592174690</t>
  </si>
  <si>
    <t>obrubníky betonové a železobetonové obrubník silniční přechodový L + P 100 x 15 x 15-25</t>
  </si>
  <si>
    <t>873590310</t>
  </si>
  <si>
    <t>"přechodový"17</t>
  </si>
  <si>
    <t>89</t>
  </si>
  <si>
    <t>592174680</t>
  </si>
  <si>
    <t>obrubníky betonové a železobetonové obrubník silniční nájezdový 100 x 15 x 15</t>
  </si>
  <si>
    <t>-952388516</t>
  </si>
  <si>
    <t>"vjezdy 15/15"56</t>
  </si>
  <si>
    <t>56*1,05</t>
  </si>
  <si>
    <t>90</t>
  </si>
  <si>
    <t>592174650</t>
  </si>
  <si>
    <t>obrubníky betonové a železobetonové obrubník silniční 100 x 15 x 25</t>
  </si>
  <si>
    <t>-1464619821</t>
  </si>
  <si>
    <t>"obrubník 15/25"125</t>
  </si>
  <si>
    <t>125*1,02</t>
  </si>
  <si>
    <t>91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</si>
  <si>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</si>
  <si>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</si>
  <si>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1401380509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</si>
  <si>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</si>
  <si>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"obruby 5/20"8*5</t>
  </si>
  <si>
    <t>"obruby 8/25"2+12+3+3+4+7+2+4+3+9</t>
  </si>
  <si>
    <t>92</t>
  </si>
  <si>
    <t>592172110R</t>
  </si>
  <si>
    <t xml:space="preserve">obrubníky betonové a železobetonové obrubníky zahradní šedá   100 x 5 x 20</t>
  </si>
  <si>
    <t>-1398378953</t>
  </si>
  <si>
    <t>"obruby 5/20"40*1,05</t>
  </si>
  <si>
    <t>93</t>
  </si>
  <si>
    <t>59217012</t>
  </si>
  <si>
    <t>obrubník betonový zahradní 500x80x250mm</t>
  </si>
  <si>
    <t>-1299689911</t>
  </si>
  <si>
    <t>49*1,05</t>
  </si>
  <si>
    <t>94</t>
  </si>
  <si>
    <t>916991121</t>
  </si>
  <si>
    <t>Lože pod obrubníky, krajníky nebo obruby z dlažebních kostek z betonu prostého</t>
  </si>
  <si>
    <t>1641951461</t>
  </si>
  <si>
    <t>"silniční obr."271*0,35*0,05</t>
  </si>
  <si>
    <t>"vod. proužek"107*0,25*0,05</t>
  </si>
  <si>
    <t>"záhonové obr. 5"89*0,25*0,05</t>
  </si>
  <si>
    <t>95</t>
  </si>
  <si>
    <t>919112213</t>
  </si>
  <si>
    <t>Řezání dilatačních spár v živičném krytu vytvoření komůrky pro těsnící zálivku šířky 10 mm, hloubky 25 mm</t>
  </si>
  <si>
    <t>1023877661</t>
  </si>
  <si>
    <t xml:space="preserve">Poznámka k souboru cen:_x000d_
1. V cenách jsou započteny i náklady na vyčištění spár po řezání._x000d_
</t>
  </si>
  <si>
    <t>"řezání spáry"5+6+13+8+3+24</t>
  </si>
  <si>
    <t>96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</si>
  <si>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</si>
  <si>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</si>
  <si>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710842189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</si>
  <si>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</si>
  <si>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97</t>
  </si>
  <si>
    <t>938908411</t>
  </si>
  <si>
    <t>Čištění vozovek splachováním vodou povrchu podkladu nebo krytu živičného, betonového nebo dlážděného</t>
  </si>
  <si>
    <t>1695728758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</si>
  <si>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</si>
  <si>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"čištění vozovek"166+259+42</t>
  </si>
  <si>
    <t>98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</si>
  <si>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</si>
  <si>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</si>
  <si>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-790638983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</si>
  <si>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</si>
  <si>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"dopravní značky"7</t>
  </si>
  <si>
    <t>"reklamní poutač 2 sloupky"2</t>
  </si>
  <si>
    <t>99</t>
  </si>
  <si>
    <t>R0512</t>
  </si>
  <si>
    <t>Odstranění betonového květináče</t>
  </si>
  <si>
    <t>878792183</t>
  </si>
  <si>
    <t>100</t>
  </si>
  <si>
    <t>R6</t>
  </si>
  <si>
    <t>Nopová folie š. 1,0m - montáž, kompletní práce vč. materiálu a ořezu</t>
  </si>
  <si>
    <t>-2112470906</t>
  </si>
  <si>
    <t>"nopová folie"9+25+13+41+3+7+3</t>
  </si>
  <si>
    <t>Přesuny hmot a sutí</t>
  </si>
  <si>
    <t>101</t>
  </si>
  <si>
    <t>997221551</t>
  </si>
  <si>
    <t>Vodorovná doprava suti bez naložení, ale se složením a s hrubým urovnáním ze sypkých materiálů, na vzdálenost do 1 km</t>
  </si>
  <si>
    <t>1080204484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</si>
  <si>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</si>
  <si>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"kamenivo"4,67</t>
  </si>
  <si>
    <t>"živice"18,98+51,04</t>
  </si>
  <si>
    <t>102</t>
  </si>
  <si>
    <t>997221559</t>
  </si>
  <si>
    <t>Vodorovná doprava suti bez naložení, ale se složením a s hrubým urovnáním Příplatek k ceně za každý další i započatý 1 km přes 1 km</t>
  </si>
  <si>
    <t>160041641</t>
  </si>
  <si>
    <t>"skládka do 14km"13*74,69</t>
  </si>
  <si>
    <t>103</t>
  </si>
  <si>
    <t>997221561</t>
  </si>
  <si>
    <t>Vodorovná doprava suti bez naložení, ale se složením a s hrubým urovnáním z kusových materiálů, na vzdálenost do 1 km</t>
  </si>
  <si>
    <t>-1037229417</t>
  </si>
  <si>
    <t>"beton"1,53+172,59+4,83+9,537+26,65+0,805+0,48+0,738</t>
  </si>
  <si>
    <t>104</t>
  </si>
  <si>
    <t>997221569</t>
  </si>
  <si>
    <t>-240810598</t>
  </si>
  <si>
    <t>"skládka do 14km"13*217,16</t>
  </si>
  <si>
    <t>105</t>
  </si>
  <si>
    <t>997221611</t>
  </si>
  <si>
    <t>Nakládání na dopravní prostředky pro vodorovnou dopravu suti</t>
  </si>
  <si>
    <t>515314237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</si>
  <si>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</si>
  <si>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"suť"74,69</t>
  </si>
  <si>
    <t>"kusová suť"217,16</t>
  </si>
  <si>
    <t>106</t>
  </si>
  <si>
    <t>997221815</t>
  </si>
  <si>
    <t>Poplatek za uložení stavebního odpadu na skládce (skládkovné) betonového</t>
  </si>
  <si>
    <t>-1067355473</t>
  </si>
  <si>
    <t>"beton"217,16</t>
  </si>
  <si>
    <t>107</t>
  </si>
  <si>
    <t>997221855</t>
  </si>
  <si>
    <t>Poplatek za uložení stavebního odpadu na skládce (skládkovné) z kameniva</t>
  </si>
  <si>
    <t>455324436</t>
  </si>
  <si>
    <t>108</t>
  </si>
  <si>
    <t>998225111</t>
  </si>
  <si>
    <t>Přesun hmot pro komunikace s krytem z kameniva, monolitickým betonovým nebo živičným dopravní vzdálenost do 200 m jakékoliv délky objektu</t>
  </si>
  <si>
    <t>-106450348</t>
  </si>
  <si>
    <t xml:space="preserve">Poznámka k souboru cen:_x000d_
1. Ceny lze použít i pro plochy letišť s krytem monolitickým betonovým nebo živičným._x000d_
</t>
  </si>
  <si>
    <t>109</t>
  </si>
  <si>
    <t>997221845</t>
  </si>
  <si>
    <t>Poplatek za uložení stavebního odpadu na skládce (skládkovné) asfaltového bez obsahu dehtu</t>
  </si>
  <si>
    <t>-1530355233</t>
  </si>
  <si>
    <t xml:space="preserve">Poznámka k souboru cen:_x000d_
1. Ceny uvedené v souboru cen lze po dohodě upravit podle místních podmínek. 2. Uložení odpadů neuvedených v souboru cen se oceňuje individuálně. 3. V cenách je započítán poplatek za ukládání odpadu dle zákona 185/2001 Sb. 4. Případné drcení stavebního odpadu lze ocenit cenami souboru cen 997 00-60 Drcení stavebního odpadu z katalogu 800-6 Demolice objektů. </t>
  </si>
  <si>
    <t>VRN</t>
  </si>
  <si>
    <t>Vedlejší rozpočtové náklady</t>
  </si>
  <si>
    <t>110</t>
  </si>
  <si>
    <t>0001</t>
  </si>
  <si>
    <t>Vytyčení inženýrských sítí</t>
  </si>
  <si>
    <t>sada</t>
  </si>
  <si>
    <t>-274898964</t>
  </si>
  <si>
    <t>111</t>
  </si>
  <si>
    <t>0002</t>
  </si>
  <si>
    <t>Zařízení staveniště, provoz a odstranění</t>
  </si>
  <si>
    <t>-1637174099</t>
  </si>
  <si>
    <t>112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</si>
  <si>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</si>
  <si>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</si>
  <si>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-1405798073</t>
  </si>
  <si>
    <t>113</t>
  </si>
  <si>
    <t>0004</t>
  </si>
  <si>
    <t>Geodetické zaměření skutečného provedení stavby - výškopis, polohopis (6x tištěná dokumentace, 6xCD)</t>
  </si>
  <si>
    <t>-1309751558</t>
  </si>
  <si>
    <t>114</t>
  </si>
  <si>
    <t>0005</t>
  </si>
  <si>
    <t>Kopané sondy pro ověření průběhu inženýrských sítí - ruční práce vč. zasypání sondy</t>
  </si>
  <si>
    <t>-350228669</t>
  </si>
  <si>
    <t>115</t>
  </si>
  <si>
    <t>0006</t>
  </si>
  <si>
    <t xml:space="preserve">Zkoušení a kontrola prací zkušebnou zhotovitele:_x000d__x000d_
"statická zkouška únosnoti pláně 2ks"_x000d__x000d_
"statická zkouška na ochranné vrstvě 2ks"_x000d__x000d_
"zkouška shody na asf. vrstvě - mezerovitost (na vzorku z vývrtu) 2ks"_x000d__x000d_
"míra zhutnění (názornost vývrtu) 2ks"_x000d__x000d_
"spojení vrstev 2ks"_x000d__x000d_
"tloušťka vrstvy 2ks"_x000d__x000d_
"rozbor zeminy v aktivní zóně"1 </t>
  </si>
  <si>
    <t>690472923</t>
  </si>
  <si>
    <t>116</t>
  </si>
  <si>
    <t>0007</t>
  </si>
  <si>
    <t>Realizační dokumentace stavby</t>
  </si>
  <si>
    <t>-765832996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</si>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</sst>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034-2020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náměstíčka Na Skále, Kostelec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náměstíčko Na Skále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7. 12. 2020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Kostelec nad Orlicí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'034-2020_1 - SO 101 Komun...'!J30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'034-2020_1 - SO 101 Komun...'!P87</f>
        <v>0</v>
      </c>
      <c r="AV55" s="122">
        <f>'034-2020_1 - SO 101 Komun...'!J33</f>
        <v>0</v>
      </c>
      <c r="AW55" s="122">
        <f>'034-2020_1 - SO 101 Komun...'!J34</f>
        <v>0</v>
      </c>
      <c r="AX55" s="122">
        <f>'034-2020_1 - SO 101 Komun...'!J35</f>
        <v>0</v>
      </c>
      <c r="AY55" s="122">
        <f>'034-2020_1 - SO 101 Komun...'!J36</f>
        <v>0</v>
      </c>
      <c r="AZ55" s="122">
        <f>'034-2020_1 - SO 101 Komun...'!F33</f>
        <v>0</v>
      </c>
      <c r="BA55" s="122">
        <f>'034-2020_1 - SO 101 Komun...'!F34</f>
        <v>0</v>
      </c>
      <c r="BB55" s="122">
        <f>'034-2020_1 - SO 101 Komun...'!F35</f>
        <v>0</v>
      </c>
      <c r="BC55" s="122">
        <f>'034-2020_1 - SO 101 Komun...'!F36</f>
        <v>0</v>
      </c>
      <c r="BD55" s="124">
        <f>'034-2020_1 - SO 101 Komun...'!F37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SIYHDsn2uBL+yhY8fXmQv3dChESVeFhLHeXoa3cFXZLwRHAx0PlEDBkgMXsg/E5RLBABr9NQ7MCetjFo7h+rFA==" hashValue="QQDK6ihke7ppCwBJlx10m2/eOXoDpIErfCEptkpNe01KOOJfytguOySO82xmuUHo/+uJ3umyuCaCitZaW49cn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34-2020_1 - SO 101 Komu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85</v>
      </c>
    </row>
    <row r="4" s="1" customFormat="1" ht="24.96" customHeight="1">
      <c r="B4" s="22"/>
      <c r="D4" s="128" t="s">
        <v>86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Rekonstrukce náměstíčka Na Skále, Kostelec nad Orlicí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87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88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7. 12. 2020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27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28</v>
      </c>
      <c r="F15" s="40"/>
      <c r="G15" s="40"/>
      <c r="H15" s="40"/>
      <c r="I15" s="130" t="s">
        <v>29</v>
      </c>
      <c r="J15" s="134" t="s">
        <v>30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31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29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33</v>
      </c>
      <c r="E20" s="40"/>
      <c r="F20" s="40"/>
      <c r="G20" s="40"/>
      <c r="H20" s="40"/>
      <c r="I20" s="130" t="s">
        <v>26</v>
      </c>
      <c r="J20" s="134" t="s">
        <v>34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35</v>
      </c>
      <c r="F21" s="40"/>
      <c r="G21" s="40"/>
      <c r="H21" s="40"/>
      <c r="I21" s="130" t="s">
        <v>29</v>
      </c>
      <c r="J21" s="134" t="s">
        <v>36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38</v>
      </c>
      <c r="E23" s="40"/>
      <c r="F23" s="40"/>
      <c r="G23" s="40"/>
      <c r="H23" s="40"/>
      <c r="I23" s="130" t="s">
        <v>26</v>
      </c>
      <c r="J23" s="134" t="s">
        <v>34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35</v>
      </c>
      <c r="F24" s="40"/>
      <c r="G24" s="40"/>
      <c r="H24" s="40"/>
      <c r="I24" s="130" t="s">
        <v>29</v>
      </c>
      <c r="J24" s="134" t="s">
        <v>36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39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41</v>
      </c>
      <c r="E30" s="40"/>
      <c r="F30" s="40"/>
      <c r="G30" s="40"/>
      <c r="H30" s="40"/>
      <c r="I30" s="40"/>
      <c r="J30" s="142">
        <f>ROUND(J87,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43</v>
      </c>
      <c r="G32" s="40"/>
      <c r="H32" s="40"/>
      <c r="I32" s="143" t="s">
        <v>42</v>
      </c>
      <c r="J32" s="143" t="s">
        <v>44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45</v>
      </c>
      <c r="E33" s="130" t="s">
        <v>46</v>
      </c>
      <c r="F33" s="145">
        <f>ROUND((SUM(BE87:BE481)),  2)</f>
        <v>0</v>
      </c>
      <c r="G33" s="40"/>
      <c r="H33" s="40"/>
      <c r="I33" s="146">
        <v>0.20999999999999999</v>
      </c>
      <c r="J33" s="145">
        <f>ROUND(((SUM(BE87:BE481))*I33),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47</v>
      </c>
      <c r="F34" s="145">
        <f>ROUND((SUM(BF87:BF481)),  2)</f>
        <v>0</v>
      </c>
      <c r="G34" s="40"/>
      <c r="H34" s="40"/>
      <c r="I34" s="146">
        <v>0.14999999999999999</v>
      </c>
      <c r="J34" s="145">
        <f>ROUND(((SUM(BF87:BF481))*I34),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5">
        <f>ROUND((SUM(BG87:BG481)),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49</v>
      </c>
      <c r="F36" s="145">
        <f>ROUND((SUM(BH87:BH481)),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50</v>
      </c>
      <c r="F37" s="145">
        <f>ROUND((SUM(BI87:BI481)),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Rekonstrukce náměstíčka Na Skále, Kostelec nad Orlicí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034/2020_1 - SO 101 Komunikace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náměstíčko Na Skále</v>
      </c>
      <c r="G52" s="42"/>
      <c r="H52" s="42"/>
      <c r="I52" s="34" t="s">
        <v>23</v>
      </c>
      <c r="J52" s="74" t="str">
        <f>IF(J12="","",J12)</f>
        <v>7. 12. 2020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Kostelec nad Orlicí</v>
      </c>
      <c r="G54" s="42"/>
      <c r="H54" s="42"/>
      <c r="I54" s="34" t="s">
        <v>33</v>
      </c>
      <c r="J54" s="38" t="str">
        <f>E21</f>
        <v>DI PROJEKT s.r.o.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DI PROJEKT s.r.o.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73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3"/>
      <c r="C60" s="164"/>
      <c r="D60" s="165" t="s">
        <v>93</v>
      </c>
      <c r="E60" s="166"/>
      <c r="F60" s="166"/>
      <c r="G60" s="166"/>
      <c r="H60" s="166"/>
      <c r="I60" s="166"/>
      <c r="J60" s="167">
        <f>J88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94</v>
      </c>
      <c r="E61" s="172"/>
      <c r="F61" s="172"/>
      <c r="G61" s="172"/>
      <c r="H61" s="172"/>
      <c r="I61" s="172"/>
      <c r="J61" s="173">
        <f>J89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95</v>
      </c>
      <c r="E62" s="172"/>
      <c r="F62" s="172"/>
      <c r="G62" s="172"/>
      <c r="H62" s="172"/>
      <c r="I62" s="172"/>
      <c r="J62" s="173">
        <f>J251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96</v>
      </c>
      <c r="E63" s="172"/>
      <c r="F63" s="172"/>
      <c r="G63" s="172"/>
      <c r="H63" s="172"/>
      <c r="I63" s="172"/>
      <c r="J63" s="173">
        <f>J260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97</v>
      </c>
      <c r="E64" s="172"/>
      <c r="F64" s="172"/>
      <c r="G64" s="172"/>
      <c r="H64" s="172"/>
      <c r="I64" s="172"/>
      <c r="J64" s="173">
        <f>J329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98</v>
      </c>
      <c r="E65" s="172"/>
      <c r="F65" s="172"/>
      <c r="G65" s="172"/>
      <c r="H65" s="172"/>
      <c r="I65" s="172"/>
      <c r="J65" s="173">
        <f>J349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9"/>
      <c r="C66" s="170"/>
      <c r="D66" s="171" t="s">
        <v>99</v>
      </c>
      <c r="E66" s="172"/>
      <c r="F66" s="172"/>
      <c r="G66" s="172"/>
      <c r="H66" s="172"/>
      <c r="I66" s="172"/>
      <c r="J66" s="173">
        <f>J445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3"/>
      <c r="C67" s="164"/>
      <c r="D67" s="165" t="s">
        <v>100</v>
      </c>
      <c r="E67" s="166"/>
      <c r="F67" s="166"/>
      <c r="G67" s="166"/>
      <c r="H67" s="166"/>
      <c r="I67" s="166"/>
      <c r="J67" s="167">
        <f>J474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2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2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2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101</v>
      </c>
      <c r="D74" s="42"/>
      <c r="E74" s="42"/>
      <c r="F74" s="42"/>
      <c r="G74" s="42"/>
      <c r="H74" s="42"/>
      <c r="I74" s="42"/>
      <c r="J74" s="42"/>
      <c r="K74" s="4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58" t="str">
        <f>E7</f>
        <v>Rekonstrukce náměstíčka Na Skále, Kostelec nad Orlicí</v>
      </c>
      <c r="F77" s="34"/>
      <c r="G77" s="34"/>
      <c r="H77" s="34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87</v>
      </c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034/2020_1 - SO 101 Komunikace</v>
      </c>
      <c r="F79" s="42"/>
      <c r="G79" s="42"/>
      <c r="H79" s="42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náměstíčko Na Skále</v>
      </c>
      <c r="G81" s="42"/>
      <c r="H81" s="42"/>
      <c r="I81" s="34" t="s">
        <v>23</v>
      </c>
      <c r="J81" s="74" t="str">
        <f>IF(J12="","",J12)</f>
        <v>7. 12. 2020</v>
      </c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Město Kostelec nad Orlicí</v>
      </c>
      <c r="G83" s="42"/>
      <c r="H83" s="42"/>
      <c r="I83" s="34" t="s">
        <v>33</v>
      </c>
      <c r="J83" s="38" t="str">
        <f>E21</f>
        <v>DI PROJEKT s.r.o.</v>
      </c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IF(E18="","",E18)</f>
        <v>Vyplň údaj</v>
      </c>
      <c r="G84" s="42"/>
      <c r="H84" s="42"/>
      <c r="I84" s="34" t="s">
        <v>38</v>
      </c>
      <c r="J84" s="38" t="str">
        <f>E24</f>
        <v>DI PROJEKT s.r.o.</v>
      </c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5"/>
      <c r="B86" s="176"/>
      <c r="C86" s="177" t="s">
        <v>102</v>
      </c>
      <c r="D86" s="178" t="s">
        <v>60</v>
      </c>
      <c r="E86" s="178" t="s">
        <v>56</v>
      </c>
      <c r="F86" s="178" t="s">
        <v>57</v>
      </c>
      <c r="G86" s="178" t="s">
        <v>103</v>
      </c>
      <c r="H86" s="178" t="s">
        <v>104</v>
      </c>
      <c r="I86" s="178" t="s">
        <v>105</v>
      </c>
      <c r="J86" s="178" t="s">
        <v>91</v>
      </c>
      <c r="K86" s="179" t="s">
        <v>106</v>
      </c>
      <c r="L86" s="180"/>
      <c r="M86" s="94" t="s">
        <v>19</v>
      </c>
      <c r="N86" s="95" t="s">
        <v>45</v>
      </c>
      <c r="O86" s="95" t="s">
        <v>107</v>
      </c>
      <c r="P86" s="95" t="s">
        <v>108</v>
      </c>
      <c r="Q86" s="95" t="s">
        <v>109</v>
      </c>
      <c r="R86" s="95" t="s">
        <v>110</v>
      </c>
      <c r="S86" s="95" t="s">
        <v>111</v>
      </c>
      <c r="T86" s="96" t="s">
        <v>112</v>
      </c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</row>
    <row r="87" s="2" customFormat="1" ht="22.8" customHeight="1">
      <c r="A87" s="40"/>
      <c r="B87" s="41"/>
      <c r="C87" s="101" t="s">
        <v>113</v>
      </c>
      <c r="D87" s="42"/>
      <c r="E87" s="42"/>
      <c r="F87" s="42"/>
      <c r="G87" s="42"/>
      <c r="H87" s="42"/>
      <c r="I87" s="42"/>
      <c r="J87" s="181">
        <f>BK87</f>
        <v>0</v>
      </c>
      <c r="K87" s="42"/>
      <c r="L87" s="46"/>
      <c r="M87" s="97"/>
      <c r="N87" s="182"/>
      <c r="O87" s="98"/>
      <c r="P87" s="183">
        <f>P88+P474</f>
        <v>0</v>
      </c>
      <c r="Q87" s="98"/>
      <c r="R87" s="183">
        <f>R88+R474</f>
        <v>1268.8632629370002</v>
      </c>
      <c r="S87" s="98"/>
      <c r="T87" s="184">
        <f>T88+T474</f>
        <v>291.88300000000004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92</v>
      </c>
      <c r="BK87" s="185">
        <f>BK88+BK474</f>
        <v>0</v>
      </c>
    </row>
    <row r="88" s="12" customFormat="1" ht="25.92" customHeight="1">
      <c r="A88" s="12"/>
      <c r="B88" s="186"/>
      <c r="C88" s="187"/>
      <c r="D88" s="188" t="s">
        <v>74</v>
      </c>
      <c r="E88" s="189" t="s">
        <v>114</v>
      </c>
      <c r="F88" s="189" t="s">
        <v>115</v>
      </c>
      <c r="G88" s="187"/>
      <c r="H88" s="187"/>
      <c r="I88" s="190"/>
      <c r="J88" s="191">
        <f>BK88</f>
        <v>0</v>
      </c>
      <c r="K88" s="187"/>
      <c r="L88" s="192"/>
      <c r="M88" s="193"/>
      <c r="N88" s="194"/>
      <c r="O88" s="194"/>
      <c r="P88" s="195">
        <f>P89+P251+P260+P329+P349</f>
        <v>0</v>
      </c>
      <c r="Q88" s="194"/>
      <c r="R88" s="195">
        <f>R89+R251+R260+R329+R349</f>
        <v>1268.8632629370002</v>
      </c>
      <c r="S88" s="194"/>
      <c r="T88" s="196">
        <f>T89+T251+T260+T329+T349</f>
        <v>291.88300000000004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83</v>
      </c>
      <c r="AT88" s="198" t="s">
        <v>74</v>
      </c>
      <c r="AU88" s="198" t="s">
        <v>75</v>
      </c>
      <c r="AY88" s="197" t="s">
        <v>116</v>
      </c>
      <c r="BK88" s="199">
        <f>BK89+BK251+BK260+BK329+BK349</f>
        <v>0</v>
      </c>
    </row>
    <row r="89" s="12" customFormat="1" ht="22.8" customHeight="1">
      <c r="A89" s="12"/>
      <c r="B89" s="186"/>
      <c r="C89" s="187"/>
      <c r="D89" s="188" t="s">
        <v>74</v>
      </c>
      <c r="E89" s="200" t="s">
        <v>83</v>
      </c>
      <c r="F89" s="200" t="s">
        <v>117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SUM(P90:P250)</f>
        <v>0</v>
      </c>
      <c r="Q89" s="194"/>
      <c r="R89" s="195">
        <f>SUM(R90:R250)</f>
        <v>162.55225224000003</v>
      </c>
      <c r="S89" s="194"/>
      <c r="T89" s="196">
        <f>SUM(T90:T250)</f>
        <v>286.47500000000002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83</v>
      </c>
      <c r="AT89" s="198" t="s">
        <v>74</v>
      </c>
      <c r="AU89" s="198" t="s">
        <v>83</v>
      </c>
      <c r="AY89" s="197" t="s">
        <v>116</v>
      </c>
      <c r="BK89" s="199">
        <f>SUM(BK90:BK250)</f>
        <v>0</v>
      </c>
    </row>
    <row r="90" s="2" customFormat="1" ht="24.15" customHeight="1">
      <c r="A90" s="40"/>
      <c r="B90" s="41"/>
      <c r="C90" s="202" t="s">
        <v>83</v>
      </c>
      <c r="D90" s="202" t="s">
        <v>118</v>
      </c>
      <c r="E90" s="203" t="s">
        <v>119</v>
      </c>
      <c r="F90" s="204" t="s">
        <v>120</v>
      </c>
      <c r="G90" s="205" t="s">
        <v>121</v>
      </c>
      <c r="H90" s="206">
        <v>20</v>
      </c>
      <c r="I90" s="207"/>
      <c r="J90" s="208">
        <f>ROUND(I90*H90,2)</f>
        <v>0</v>
      </c>
      <c r="K90" s="204" t="s">
        <v>122</v>
      </c>
      <c r="L90" s="46"/>
      <c r="M90" s="209" t="s">
        <v>19</v>
      </c>
      <c r="N90" s="210" t="s">
        <v>46</v>
      </c>
      <c r="O90" s="86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3" t="s">
        <v>123</v>
      </c>
      <c r="AT90" s="213" t="s">
        <v>118</v>
      </c>
      <c r="AU90" s="213" t="s">
        <v>85</v>
      </c>
      <c r="AY90" s="19" t="s">
        <v>116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9" t="s">
        <v>83</v>
      </c>
      <c r="BK90" s="214">
        <f>ROUND(I90*H90,2)</f>
        <v>0</v>
      </c>
      <c r="BL90" s="19" t="s">
        <v>123</v>
      </c>
      <c r="BM90" s="213" t="s">
        <v>124</v>
      </c>
    </row>
    <row r="91" s="2" customFormat="1">
      <c r="A91" s="40"/>
      <c r="B91" s="41"/>
      <c r="C91" s="42"/>
      <c r="D91" s="215" t="s">
        <v>125</v>
      </c>
      <c r="E91" s="42"/>
      <c r="F91" s="216" t="s">
        <v>126</v>
      </c>
      <c r="G91" s="42"/>
      <c r="H91" s="42"/>
      <c r="I91" s="217"/>
      <c r="J91" s="42"/>
      <c r="K91" s="42"/>
      <c r="L91" s="46"/>
      <c r="M91" s="218"/>
      <c r="N91" s="21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125</v>
      </c>
      <c r="AU91" s="19" t="s">
        <v>85</v>
      </c>
    </row>
    <row r="92" s="2" customFormat="1" ht="14.4" customHeight="1">
      <c r="A92" s="40"/>
      <c r="B92" s="41"/>
      <c r="C92" s="202" t="s">
        <v>85</v>
      </c>
      <c r="D92" s="202" t="s">
        <v>118</v>
      </c>
      <c r="E92" s="203" t="s">
        <v>127</v>
      </c>
      <c r="F92" s="204" t="s">
        <v>128</v>
      </c>
      <c r="G92" s="205" t="s">
        <v>121</v>
      </c>
      <c r="H92" s="206">
        <v>301</v>
      </c>
      <c r="I92" s="207"/>
      <c r="J92" s="208">
        <f>ROUND(I92*H92,2)</f>
        <v>0</v>
      </c>
      <c r="K92" s="204" t="s">
        <v>122</v>
      </c>
      <c r="L92" s="46"/>
      <c r="M92" s="209" t="s">
        <v>19</v>
      </c>
      <c r="N92" s="210" t="s">
        <v>46</v>
      </c>
      <c r="O92" s="86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3" t="s">
        <v>123</v>
      </c>
      <c r="AT92" s="213" t="s">
        <v>118</v>
      </c>
      <c r="AU92" s="213" t="s">
        <v>85</v>
      </c>
      <c r="AY92" s="19" t="s">
        <v>116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9" t="s">
        <v>83</v>
      </c>
      <c r="BK92" s="214">
        <f>ROUND(I92*H92,2)</f>
        <v>0</v>
      </c>
      <c r="BL92" s="19" t="s">
        <v>123</v>
      </c>
      <c r="BM92" s="213" t="s">
        <v>129</v>
      </c>
    </row>
    <row r="93" s="2" customFormat="1">
      <c r="A93" s="40"/>
      <c r="B93" s="41"/>
      <c r="C93" s="42"/>
      <c r="D93" s="215" t="s">
        <v>125</v>
      </c>
      <c r="E93" s="42"/>
      <c r="F93" s="216" t="s">
        <v>130</v>
      </c>
      <c r="G93" s="42"/>
      <c r="H93" s="42"/>
      <c r="I93" s="217"/>
      <c r="J93" s="42"/>
      <c r="K93" s="42"/>
      <c r="L93" s="46"/>
      <c r="M93" s="218"/>
      <c r="N93" s="219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125</v>
      </c>
      <c r="AU93" s="19" t="s">
        <v>85</v>
      </c>
    </row>
    <row r="94" s="13" customFormat="1">
      <c r="A94" s="13"/>
      <c r="B94" s="220"/>
      <c r="C94" s="221"/>
      <c r="D94" s="215" t="s">
        <v>131</v>
      </c>
      <c r="E94" s="222" t="s">
        <v>19</v>
      </c>
      <c r="F94" s="223" t="s">
        <v>132</v>
      </c>
      <c r="G94" s="221"/>
      <c r="H94" s="222" t="s">
        <v>19</v>
      </c>
      <c r="I94" s="224"/>
      <c r="J94" s="221"/>
      <c r="K94" s="221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131</v>
      </c>
      <c r="AU94" s="229" t="s">
        <v>85</v>
      </c>
      <c r="AV94" s="13" t="s">
        <v>83</v>
      </c>
      <c r="AW94" s="13" t="s">
        <v>37</v>
      </c>
      <c r="AX94" s="13" t="s">
        <v>75</v>
      </c>
      <c r="AY94" s="229" t="s">
        <v>116</v>
      </c>
    </row>
    <row r="95" s="14" customFormat="1">
      <c r="A95" s="14"/>
      <c r="B95" s="230"/>
      <c r="C95" s="231"/>
      <c r="D95" s="215" t="s">
        <v>131</v>
      </c>
      <c r="E95" s="232" t="s">
        <v>19</v>
      </c>
      <c r="F95" s="233" t="s">
        <v>133</v>
      </c>
      <c r="G95" s="231"/>
      <c r="H95" s="234">
        <v>301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131</v>
      </c>
      <c r="AU95" s="240" t="s">
        <v>85</v>
      </c>
      <c r="AV95" s="14" t="s">
        <v>85</v>
      </c>
      <c r="AW95" s="14" t="s">
        <v>37</v>
      </c>
      <c r="AX95" s="14" t="s">
        <v>83</v>
      </c>
      <c r="AY95" s="240" t="s">
        <v>116</v>
      </c>
    </row>
    <row r="96" s="2" customFormat="1" ht="14.4" customHeight="1">
      <c r="A96" s="40"/>
      <c r="B96" s="41"/>
      <c r="C96" s="202" t="s">
        <v>134</v>
      </c>
      <c r="D96" s="202" t="s">
        <v>118</v>
      </c>
      <c r="E96" s="203" t="s">
        <v>135</v>
      </c>
      <c r="F96" s="204" t="s">
        <v>136</v>
      </c>
      <c r="G96" s="205" t="s">
        <v>137</v>
      </c>
      <c r="H96" s="206">
        <v>5</v>
      </c>
      <c r="I96" s="207"/>
      <c r="J96" s="208">
        <f>ROUND(I96*H96,2)</f>
        <v>0</v>
      </c>
      <c r="K96" s="204" t="s">
        <v>122</v>
      </c>
      <c r="L96" s="46"/>
      <c r="M96" s="209" t="s">
        <v>19</v>
      </c>
      <c r="N96" s="210" t="s">
        <v>46</v>
      </c>
      <c r="O96" s="86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3" t="s">
        <v>123</v>
      </c>
      <c r="AT96" s="213" t="s">
        <v>118</v>
      </c>
      <c r="AU96" s="213" t="s">
        <v>85</v>
      </c>
      <c r="AY96" s="19" t="s">
        <v>116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9" t="s">
        <v>83</v>
      </c>
      <c r="BK96" s="214">
        <f>ROUND(I96*H96,2)</f>
        <v>0</v>
      </c>
      <c r="BL96" s="19" t="s">
        <v>123</v>
      </c>
      <c r="BM96" s="213" t="s">
        <v>138</v>
      </c>
    </row>
    <row r="97" s="2" customFormat="1">
      <c r="A97" s="40"/>
      <c r="B97" s="41"/>
      <c r="C97" s="42"/>
      <c r="D97" s="215" t="s">
        <v>125</v>
      </c>
      <c r="E97" s="42"/>
      <c r="F97" s="216" t="s">
        <v>139</v>
      </c>
      <c r="G97" s="42"/>
      <c r="H97" s="42"/>
      <c r="I97" s="217"/>
      <c r="J97" s="42"/>
      <c r="K97" s="42"/>
      <c r="L97" s="46"/>
      <c r="M97" s="218"/>
      <c r="N97" s="21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125</v>
      </c>
      <c r="AU97" s="19" t="s">
        <v>85</v>
      </c>
    </row>
    <row r="98" s="2" customFormat="1" ht="14.4" customHeight="1">
      <c r="A98" s="40"/>
      <c r="B98" s="41"/>
      <c r="C98" s="202" t="s">
        <v>123</v>
      </c>
      <c r="D98" s="202" t="s">
        <v>118</v>
      </c>
      <c r="E98" s="203" t="s">
        <v>140</v>
      </c>
      <c r="F98" s="204" t="s">
        <v>141</v>
      </c>
      <c r="G98" s="205" t="s">
        <v>137</v>
      </c>
      <c r="H98" s="206">
        <v>5</v>
      </c>
      <c r="I98" s="207"/>
      <c r="J98" s="208">
        <f>ROUND(I98*H98,2)</f>
        <v>0</v>
      </c>
      <c r="K98" s="204" t="s">
        <v>122</v>
      </c>
      <c r="L98" s="46"/>
      <c r="M98" s="209" t="s">
        <v>19</v>
      </c>
      <c r="N98" s="210" t="s">
        <v>46</v>
      </c>
      <c r="O98" s="86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123</v>
      </c>
      <c r="AT98" s="213" t="s">
        <v>118</v>
      </c>
      <c r="AU98" s="213" t="s">
        <v>85</v>
      </c>
      <c r="AY98" s="19" t="s">
        <v>116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83</v>
      </c>
      <c r="BK98" s="214">
        <f>ROUND(I98*H98,2)</f>
        <v>0</v>
      </c>
      <c r="BL98" s="19" t="s">
        <v>123</v>
      </c>
      <c r="BM98" s="213" t="s">
        <v>142</v>
      </c>
    </row>
    <row r="99" s="2" customFormat="1">
      <c r="A99" s="40"/>
      <c r="B99" s="41"/>
      <c r="C99" s="42"/>
      <c r="D99" s="215" t="s">
        <v>125</v>
      </c>
      <c r="E99" s="42"/>
      <c r="F99" s="216" t="s">
        <v>143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125</v>
      </c>
      <c r="AU99" s="19" t="s">
        <v>85</v>
      </c>
    </row>
    <row r="100" s="2" customFormat="1" ht="37.8" customHeight="1">
      <c r="A100" s="40"/>
      <c r="B100" s="41"/>
      <c r="C100" s="202" t="s">
        <v>144</v>
      </c>
      <c r="D100" s="202" t="s">
        <v>118</v>
      </c>
      <c r="E100" s="203" t="s">
        <v>145</v>
      </c>
      <c r="F100" s="204" t="s">
        <v>146</v>
      </c>
      <c r="G100" s="205" t="s">
        <v>121</v>
      </c>
      <c r="H100" s="206">
        <v>6</v>
      </c>
      <c r="I100" s="207"/>
      <c r="J100" s="208">
        <f>ROUND(I100*H100,2)</f>
        <v>0</v>
      </c>
      <c r="K100" s="204" t="s">
        <v>122</v>
      </c>
      <c r="L100" s="46"/>
      <c r="M100" s="209" t="s">
        <v>19</v>
      </c>
      <c r="N100" s="210" t="s">
        <v>46</v>
      </c>
      <c r="O100" s="86"/>
      <c r="P100" s="211">
        <f>O100*H100</f>
        <v>0</v>
      </c>
      <c r="Q100" s="211">
        <v>0</v>
      </c>
      <c r="R100" s="211">
        <f>Q100*H100</f>
        <v>0</v>
      </c>
      <c r="S100" s="211">
        <v>0.255</v>
      </c>
      <c r="T100" s="212">
        <f>S100*H100</f>
        <v>1.53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3" t="s">
        <v>123</v>
      </c>
      <c r="AT100" s="213" t="s">
        <v>118</v>
      </c>
      <c r="AU100" s="213" t="s">
        <v>85</v>
      </c>
      <c r="AY100" s="19" t="s">
        <v>116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9" t="s">
        <v>83</v>
      </c>
      <c r="BK100" s="214">
        <f>ROUND(I100*H100,2)</f>
        <v>0</v>
      </c>
      <c r="BL100" s="19" t="s">
        <v>123</v>
      </c>
      <c r="BM100" s="213" t="s">
        <v>147</v>
      </c>
    </row>
    <row r="101" s="2" customFormat="1">
      <c r="A101" s="40"/>
      <c r="B101" s="41"/>
      <c r="C101" s="42"/>
      <c r="D101" s="215" t="s">
        <v>125</v>
      </c>
      <c r="E101" s="42"/>
      <c r="F101" s="216" t="s">
        <v>148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125</v>
      </c>
      <c r="AU101" s="19" t="s">
        <v>85</v>
      </c>
    </row>
    <row r="102" s="13" customFormat="1">
      <c r="A102" s="13"/>
      <c r="B102" s="220"/>
      <c r="C102" s="221"/>
      <c r="D102" s="215" t="s">
        <v>131</v>
      </c>
      <c r="E102" s="222" t="s">
        <v>19</v>
      </c>
      <c r="F102" s="223" t="s">
        <v>132</v>
      </c>
      <c r="G102" s="221"/>
      <c r="H102" s="222" t="s">
        <v>19</v>
      </c>
      <c r="I102" s="224"/>
      <c r="J102" s="221"/>
      <c r="K102" s="221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131</v>
      </c>
      <c r="AU102" s="229" t="s">
        <v>85</v>
      </c>
      <c r="AV102" s="13" t="s">
        <v>83</v>
      </c>
      <c r="AW102" s="13" t="s">
        <v>37</v>
      </c>
      <c r="AX102" s="13" t="s">
        <v>75</v>
      </c>
      <c r="AY102" s="229" t="s">
        <v>116</v>
      </c>
    </row>
    <row r="103" s="14" customFormat="1">
      <c r="A103" s="14"/>
      <c r="B103" s="230"/>
      <c r="C103" s="231"/>
      <c r="D103" s="215" t="s">
        <v>131</v>
      </c>
      <c r="E103" s="232" t="s">
        <v>19</v>
      </c>
      <c r="F103" s="233" t="s">
        <v>149</v>
      </c>
      <c r="G103" s="231"/>
      <c r="H103" s="234">
        <v>6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131</v>
      </c>
      <c r="AU103" s="240" t="s">
        <v>85</v>
      </c>
      <c r="AV103" s="14" t="s">
        <v>85</v>
      </c>
      <c r="AW103" s="14" t="s">
        <v>37</v>
      </c>
      <c r="AX103" s="14" t="s">
        <v>83</v>
      </c>
      <c r="AY103" s="240" t="s">
        <v>116</v>
      </c>
    </row>
    <row r="104" s="2" customFormat="1" ht="37.8" customHeight="1">
      <c r="A104" s="40"/>
      <c r="B104" s="41"/>
      <c r="C104" s="202" t="s">
        <v>150</v>
      </c>
      <c r="D104" s="202" t="s">
        <v>118</v>
      </c>
      <c r="E104" s="203" t="s">
        <v>151</v>
      </c>
      <c r="F104" s="204" t="s">
        <v>152</v>
      </c>
      <c r="G104" s="205" t="s">
        <v>121</v>
      </c>
      <c r="H104" s="206">
        <v>73</v>
      </c>
      <c r="I104" s="207"/>
      <c r="J104" s="208">
        <f>ROUND(I104*H104,2)</f>
        <v>0</v>
      </c>
      <c r="K104" s="204" t="s">
        <v>122</v>
      </c>
      <c r="L104" s="46"/>
      <c r="M104" s="209" t="s">
        <v>19</v>
      </c>
      <c r="N104" s="210" t="s">
        <v>46</v>
      </c>
      <c r="O104" s="86"/>
      <c r="P104" s="211">
        <f>O104*H104</f>
        <v>0</v>
      </c>
      <c r="Q104" s="211">
        <v>0</v>
      </c>
      <c r="R104" s="211">
        <f>Q104*H104</f>
        <v>0</v>
      </c>
      <c r="S104" s="211">
        <v>0.26000000000000001</v>
      </c>
      <c r="T104" s="212">
        <f>S104*H104</f>
        <v>18.98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3" t="s">
        <v>123</v>
      </c>
      <c r="AT104" s="213" t="s">
        <v>118</v>
      </c>
      <c r="AU104" s="213" t="s">
        <v>85</v>
      </c>
      <c r="AY104" s="19" t="s">
        <v>116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9" t="s">
        <v>83</v>
      </c>
      <c r="BK104" s="214">
        <f>ROUND(I104*H104,2)</f>
        <v>0</v>
      </c>
      <c r="BL104" s="19" t="s">
        <v>123</v>
      </c>
      <c r="BM104" s="213" t="s">
        <v>153</v>
      </c>
    </row>
    <row r="105" s="2" customFormat="1">
      <c r="A105" s="40"/>
      <c r="B105" s="41"/>
      <c r="C105" s="42"/>
      <c r="D105" s="215" t="s">
        <v>125</v>
      </c>
      <c r="E105" s="42"/>
      <c r="F105" s="216" t="s">
        <v>148</v>
      </c>
      <c r="G105" s="42"/>
      <c r="H105" s="42"/>
      <c r="I105" s="217"/>
      <c r="J105" s="42"/>
      <c r="K105" s="42"/>
      <c r="L105" s="46"/>
      <c r="M105" s="218"/>
      <c r="N105" s="21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125</v>
      </c>
      <c r="AU105" s="19" t="s">
        <v>85</v>
      </c>
    </row>
    <row r="106" s="13" customFormat="1">
      <c r="A106" s="13"/>
      <c r="B106" s="220"/>
      <c r="C106" s="221"/>
      <c r="D106" s="215" t="s">
        <v>131</v>
      </c>
      <c r="E106" s="222" t="s">
        <v>19</v>
      </c>
      <c r="F106" s="223" t="s">
        <v>132</v>
      </c>
      <c r="G106" s="221"/>
      <c r="H106" s="222" t="s">
        <v>19</v>
      </c>
      <c r="I106" s="224"/>
      <c r="J106" s="221"/>
      <c r="K106" s="221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131</v>
      </c>
      <c r="AU106" s="229" t="s">
        <v>85</v>
      </c>
      <c r="AV106" s="13" t="s">
        <v>83</v>
      </c>
      <c r="AW106" s="13" t="s">
        <v>37</v>
      </c>
      <c r="AX106" s="13" t="s">
        <v>75</v>
      </c>
      <c r="AY106" s="229" t="s">
        <v>116</v>
      </c>
    </row>
    <row r="107" s="14" customFormat="1">
      <c r="A107" s="14"/>
      <c r="B107" s="230"/>
      <c r="C107" s="231"/>
      <c r="D107" s="215" t="s">
        <v>131</v>
      </c>
      <c r="E107" s="232" t="s">
        <v>19</v>
      </c>
      <c r="F107" s="233" t="s">
        <v>154</v>
      </c>
      <c r="G107" s="231"/>
      <c r="H107" s="234">
        <v>73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131</v>
      </c>
      <c r="AU107" s="240" t="s">
        <v>85</v>
      </c>
      <c r="AV107" s="14" t="s">
        <v>85</v>
      </c>
      <c r="AW107" s="14" t="s">
        <v>37</v>
      </c>
      <c r="AX107" s="14" t="s">
        <v>83</v>
      </c>
      <c r="AY107" s="240" t="s">
        <v>116</v>
      </c>
    </row>
    <row r="108" s="2" customFormat="1" ht="37.8" customHeight="1">
      <c r="A108" s="40"/>
      <c r="B108" s="41"/>
      <c r="C108" s="202" t="s">
        <v>155</v>
      </c>
      <c r="D108" s="202" t="s">
        <v>118</v>
      </c>
      <c r="E108" s="203" t="s">
        <v>156</v>
      </c>
      <c r="F108" s="204" t="s">
        <v>157</v>
      </c>
      <c r="G108" s="205" t="s">
        <v>121</v>
      </c>
      <c r="H108" s="206">
        <v>523</v>
      </c>
      <c r="I108" s="207"/>
      <c r="J108" s="208">
        <f>ROUND(I108*H108,2)</f>
        <v>0</v>
      </c>
      <c r="K108" s="204" t="s">
        <v>122</v>
      </c>
      <c r="L108" s="46"/>
      <c r="M108" s="209" t="s">
        <v>19</v>
      </c>
      <c r="N108" s="210" t="s">
        <v>46</v>
      </c>
      <c r="O108" s="86"/>
      <c r="P108" s="211">
        <f>O108*H108</f>
        <v>0</v>
      </c>
      <c r="Q108" s="211">
        <v>0</v>
      </c>
      <c r="R108" s="211">
        <f>Q108*H108</f>
        <v>0</v>
      </c>
      <c r="S108" s="211">
        <v>0.33000000000000002</v>
      </c>
      <c r="T108" s="212">
        <f>S108*H108</f>
        <v>172.59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3" t="s">
        <v>123</v>
      </c>
      <c r="AT108" s="213" t="s">
        <v>118</v>
      </c>
      <c r="AU108" s="213" t="s">
        <v>85</v>
      </c>
      <c r="AY108" s="19" t="s">
        <v>116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9" t="s">
        <v>83</v>
      </c>
      <c r="BK108" s="214">
        <f>ROUND(I108*H108,2)</f>
        <v>0</v>
      </c>
      <c r="BL108" s="19" t="s">
        <v>123</v>
      </c>
      <c r="BM108" s="213" t="s">
        <v>158</v>
      </c>
    </row>
    <row r="109" s="2" customFormat="1">
      <c r="A109" s="40"/>
      <c r="B109" s="41"/>
      <c r="C109" s="42"/>
      <c r="D109" s="215" t="s">
        <v>125</v>
      </c>
      <c r="E109" s="42"/>
      <c r="F109" s="216" t="s">
        <v>159</v>
      </c>
      <c r="G109" s="42"/>
      <c r="H109" s="42"/>
      <c r="I109" s="217"/>
      <c r="J109" s="42"/>
      <c r="K109" s="42"/>
      <c r="L109" s="46"/>
      <c r="M109" s="218"/>
      <c r="N109" s="21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125</v>
      </c>
      <c r="AU109" s="19" t="s">
        <v>85</v>
      </c>
    </row>
    <row r="110" s="13" customFormat="1">
      <c r="A110" s="13"/>
      <c r="B110" s="220"/>
      <c r="C110" s="221"/>
      <c r="D110" s="215" t="s">
        <v>131</v>
      </c>
      <c r="E110" s="222" t="s">
        <v>19</v>
      </c>
      <c r="F110" s="223" t="s">
        <v>132</v>
      </c>
      <c r="G110" s="221"/>
      <c r="H110" s="222" t="s">
        <v>19</v>
      </c>
      <c r="I110" s="224"/>
      <c r="J110" s="221"/>
      <c r="K110" s="221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131</v>
      </c>
      <c r="AU110" s="229" t="s">
        <v>85</v>
      </c>
      <c r="AV110" s="13" t="s">
        <v>83</v>
      </c>
      <c r="AW110" s="13" t="s">
        <v>37</v>
      </c>
      <c r="AX110" s="13" t="s">
        <v>75</v>
      </c>
      <c r="AY110" s="229" t="s">
        <v>116</v>
      </c>
    </row>
    <row r="111" s="14" customFormat="1">
      <c r="A111" s="14"/>
      <c r="B111" s="230"/>
      <c r="C111" s="231"/>
      <c r="D111" s="215" t="s">
        <v>131</v>
      </c>
      <c r="E111" s="232" t="s">
        <v>19</v>
      </c>
      <c r="F111" s="233" t="s">
        <v>160</v>
      </c>
      <c r="G111" s="231"/>
      <c r="H111" s="234">
        <v>450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131</v>
      </c>
      <c r="AU111" s="240" t="s">
        <v>85</v>
      </c>
      <c r="AV111" s="14" t="s">
        <v>85</v>
      </c>
      <c r="AW111" s="14" t="s">
        <v>37</v>
      </c>
      <c r="AX111" s="14" t="s">
        <v>75</v>
      </c>
      <c r="AY111" s="240" t="s">
        <v>116</v>
      </c>
    </row>
    <row r="112" s="14" customFormat="1">
      <c r="A112" s="14"/>
      <c r="B112" s="230"/>
      <c r="C112" s="231"/>
      <c r="D112" s="215" t="s">
        <v>131</v>
      </c>
      <c r="E112" s="232" t="s">
        <v>19</v>
      </c>
      <c r="F112" s="233" t="s">
        <v>161</v>
      </c>
      <c r="G112" s="231"/>
      <c r="H112" s="234">
        <v>73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131</v>
      </c>
      <c r="AU112" s="240" t="s">
        <v>85</v>
      </c>
      <c r="AV112" s="14" t="s">
        <v>85</v>
      </c>
      <c r="AW112" s="14" t="s">
        <v>37</v>
      </c>
      <c r="AX112" s="14" t="s">
        <v>75</v>
      </c>
      <c r="AY112" s="240" t="s">
        <v>116</v>
      </c>
    </row>
    <row r="113" s="15" customFormat="1">
      <c r="A113" s="15"/>
      <c r="B113" s="241"/>
      <c r="C113" s="242"/>
      <c r="D113" s="215" t="s">
        <v>131</v>
      </c>
      <c r="E113" s="243" t="s">
        <v>19</v>
      </c>
      <c r="F113" s="244" t="s">
        <v>162</v>
      </c>
      <c r="G113" s="242"/>
      <c r="H113" s="245">
        <v>523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1" t="s">
        <v>131</v>
      </c>
      <c r="AU113" s="251" t="s">
        <v>85</v>
      </c>
      <c r="AV113" s="15" t="s">
        <v>123</v>
      </c>
      <c r="AW113" s="15" t="s">
        <v>37</v>
      </c>
      <c r="AX113" s="15" t="s">
        <v>83</v>
      </c>
      <c r="AY113" s="251" t="s">
        <v>116</v>
      </c>
    </row>
    <row r="114" s="2" customFormat="1" ht="24.15" customHeight="1">
      <c r="A114" s="40"/>
      <c r="B114" s="41"/>
      <c r="C114" s="202" t="s">
        <v>163</v>
      </c>
      <c r="D114" s="202" t="s">
        <v>118</v>
      </c>
      <c r="E114" s="203" t="s">
        <v>164</v>
      </c>
      <c r="F114" s="204" t="s">
        <v>165</v>
      </c>
      <c r="G114" s="205" t="s">
        <v>121</v>
      </c>
      <c r="H114" s="206">
        <v>232</v>
      </c>
      <c r="I114" s="207"/>
      <c r="J114" s="208">
        <f>ROUND(I114*H114,2)</f>
        <v>0</v>
      </c>
      <c r="K114" s="204" t="s">
        <v>122</v>
      </c>
      <c r="L114" s="46"/>
      <c r="M114" s="209" t="s">
        <v>19</v>
      </c>
      <c r="N114" s="210" t="s">
        <v>46</v>
      </c>
      <c r="O114" s="86"/>
      <c r="P114" s="211">
        <f>O114*H114</f>
        <v>0</v>
      </c>
      <c r="Q114" s="211">
        <v>0</v>
      </c>
      <c r="R114" s="211">
        <f>Q114*H114</f>
        <v>0</v>
      </c>
      <c r="S114" s="211">
        <v>0.22</v>
      </c>
      <c r="T114" s="212">
        <f>S114*H114</f>
        <v>51.039999999999999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3" t="s">
        <v>123</v>
      </c>
      <c r="AT114" s="213" t="s">
        <v>118</v>
      </c>
      <c r="AU114" s="213" t="s">
        <v>85</v>
      </c>
      <c r="AY114" s="19" t="s">
        <v>116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9" t="s">
        <v>83</v>
      </c>
      <c r="BK114" s="214">
        <f>ROUND(I114*H114,2)</f>
        <v>0</v>
      </c>
      <c r="BL114" s="19" t="s">
        <v>123</v>
      </c>
      <c r="BM114" s="213" t="s">
        <v>166</v>
      </c>
    </row>
    <row r="115" s="2" customFormat="1">
      <c r="A115" s="40"/>
      <c r="B115" s="41"/>
      <c r="C115" s="42"/>
      <c r="D115" s="215" t="s">
        <v>125</v>
      </c>
      <c r="E115" s="42"/>
      <c r="F115" s="216" t="s">
        <v>159</v>
      </c>
      <c r="G115" s="42"/>
      <c r="H115" s="42"/>
      <c r="I115" s="217"/>
      <c r="J115" s="42"/>
      <c r="K115" s="42"/>
      <c r="L115" s="46"/>
      <c r="M115" s="218"/>
      <c r="N115" s="21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125</v>
      </c>
      <c r="AU115" s="19" t="s">
        <v>85</v>
      </c>
    </row>
    <row r="116" s="13" customFormat="1">
      <c r="A116" s="13"/>
      <c r="B116" s="220"/>
      <c r="C116" s="221"/>
      <c r="D116" s="215" t="s">
        <v>131</v>
      </c>
      <c r="E116" s="222" t="s">
        <v>19</v>
      </c>
      <c r="F116" s="223" t="s">
        <v>132</v>
      </c>
      <c r="G116" s="221"/>
      <c r="H116" s="222" t="s">
        <v>19</v>
      </c>
      <c r="I116" s="224"/>
      <c r="J116" s="221"/>
      <c r="K116" s="221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131</v>
      </c>
      <c r="AU116" s="229" t="s">
        <v>85</v>
      </c>
      <c r="AV116" s="13" t="s">
        <v>83</v>
      </c>
      <c r="AW116" s="13" t="s">
        <v>37</v>
      </c>
      <c r="AX116" s="13" t="s">
        <v>75</v>
      </c>
      <c r="AY116" s="229" t="s">
        <v>116</v>
      </c>
    </row>
    <row r="117" s="14" customFormat="1">
      <c r="A117" s="14"/>
      <c r="B117" s="230"/>
      <c r="C117" s="231"/>
      <c r="D117" s="215" t="s">
        <v>131</v>
      </c>
      <c r="E117" s="232" t="s">
        <v>19</v>
      </c>
      <c r="F117" s="233" t="s">
        <v>167</v>
      </c>
      <c r="G117" s="231"/>
      <c r="H117" s="234">
        <v>232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131</v>
      </c>
      <c r="AU117" s="240" t="s">
        <v>85</v>
      </c>
      <c r="AV117" s="14" t="s">
        <v>85</v>
      </c>
      <c r="AW117" s="14" t="s">
        <v>37</v>
      </c>
      <c r="AX117" s="14" t="s">
        <v>83</v>
      </c>
      <c r="AY117" s="240" t="s">
        <v>116</v>
      </c>
    </row>
    <row r="118" s="2" customFormat="1" ht="24.15" customHeight="1">
      <c r="A118" s="40"/>
      <c r="B118" s="41"/>
      <c r="C118" s="202" t="s">
        <v>168</v>
      </c>
      <c r="D118" s="202" t="s">
        <v>118</v>
      </c>
      <c r="E118" s="203" t="s">
        <v>169</v>
      </c>
      <c r="F118" s="204" t="s">
        <v>170</v>
      </c>
      <c r="G118" s="205" t="s">
        <v>171</v>
      </c>
      <c r="H118" s="206">
        <v>21</v>
      </c>
      <c r="I118" s="207"/>
      <c r="J118" s="208">
        <f>ROUND(I118*H118,2)</f>
        <v>0</v>
      </c>
      <c r="K118" s="204" t="s">
        <v>122</v>
      </c>
      <c r="L118" s="46"/>
      <c r="M118" s="209" t="s">
        <v>19</v>
      </c>
      <c r="N118" s="210" t="s">
        <v>46</v>
      </c>
      <c r="O118" s="86"/>
      <c r="P118" s="211">
        <f>O118*H118</f>
        <v>0</v>
      </c>
      <c r="Q118" s="211">
        <v>0</v>
      </c>
      <c r="R118" s="211">
        <f>Q118*H118</f>
        <v>0</v>
      </c>
      <c r="S118" s="211">
        <v>0.23000000000000001</v>
      </c>
      <c r="T118" s="212">
        <f>S118*H118</f>
        <v>4.8300000000000001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3" t="s">
        <v>123</v>
      </c>
      <c r="AT118" s="213" t="s">
        <v>118</v>
      </c>
      <c r="AU118" s="213" t="s">
        <v>85</v>
      </c>
      <c r="AY118" s="19" t="s">
        <v>116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9" t="s">
        <v>83</v>
      </c>
      <c r="BK118" s="214">
        <f>ROUND(I118*H118,2)</f>
        <v>0</v>
      </c>
      <c r="BL118" s="19" t="s">
        <v>123</v>
      </c>
      <c r="BM118" s="213" t="s">
        <v>172</v>
      </c>
    </row>
    <row r="119" s="2" customFormat="1">
      <c r="A119" s="40"/>
      <c r="B119" s="41"/>
      <c r="C119" s="42"/>
      <c r="D119" s="215" t="s">
        <v>125</v>
      </c>
      <c r="E119" s="42"/>
      <c r="F119" s="216" t="s">
        <v>173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85</v>
      </c>
    </row>
    <row r="120" s="13" customFormat="1">
      <c r="A120" s="13"/>
      <c r="B120" s="220"/>
      <c r="C120" s="221"/>
      <c r="D120" s="215" t="s">
        <v>131</v>
      </c>
      <c r="E120" s="222" t="s">
        <v>19</v>
      </c>
      <c r="F120" s="223" t="s">
        <v>174</v>
      </c>
      <c r="G120" s="221"/>
      <c r="H120" s="222" t="s">
        <v>19</v>
      </c>
      <c r="I120" s="224"/>
      <c r="J120" s="221"/>
      <c r="K120" s="221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131</v>
      </c>
      <c r="AU120" s="229" t="s">
        <v>85</v>
      </c>
      <c r="AV120" s="13" t="s">
        <v>83</v>
      </c>
      <c r="AW120" s="13" t="s">
        <v>37</v>
      </c>
      <c r="AX120" s="13" t="s">
        <v>75</v>
      </c>
      <c r="AY120" s="229" t="s">
        <v>116</v>
      </c>
    </row>
    <row r="121" s="14" customFormat="1">
      <c r="A121" s="14"/>
      <c r="B121" s="230"/>
      <c r="C121" s="231"/>
      <c r="D121" s="215" t="s">
        <v>131</v>
      </c>
      <c r="E121" s="232" t="s">
        <v>19</v>
      </c>
      <c r="F121" s="233" t="s">
        <v>175</v>
      </c>
      <c r="G121" s="231"/>
      <c r="H121" s="234">
        <v>21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131</v>
      </c>
      <c r="AU121" s="240" t="s">
        <v>85</v>
      </c>
      <c r="AV121" s="14" t="s">
        <v>85</v>
      </c>
      <c r="AW121" s="14" t="s">
        <v>37</v>
      </c>
      <c r="AX121" s="14" t="s">
        <v>83</v>
      </c>
      <c r="AY121" s="240" t="s">
        <v>116</v>
      </c>
    </row>
    <row r="122" s="2" customFormat="1" ht="24.15" customHeight="1">
      <c r="A122" s="40"/>
      <c r="B122" s="41"/>
      <c r="C122" s="202" t="s">
        <v>176</v>
      </c>
      <c r="D122" s="202" t="s">
        <v>118</v>
      </c>
      <c r="E122" s="203" t="s">
        <v>177</v>
      </c>
      <c r="F122" s="204" t="s">
        <v>178</v>
      </c>
      <c r="G122" s="205" t="s">
        <v>171</v>
      </c>
      <c r="H122" s="206">
        <v>33</v>
      </c>
      <c r="I122" s="207"/>
      <c r="J122" s="208">
        <f>ROUND(I122*H122,2)</f>
        <v>0</v>
      </c>
      <c r="K122" s="204" t="s">
        <v>122</v>
      </c>
      <c r="L122" s="46"/>
      <c r="M122" s="209" t="s">
        <v>19</v>
      </c>
      <c r="N122" s="210" t="s">
        <v>46</v>
      </c>
      <c r="O122" s="86"/>
      <c r="P122" s="211">
        <f>O122*H122</f>
        <v>0</v>
      </c>
      <c r="Q122" s="211">
        <v>0</v>
      </c>
      <c r="R122" s="211">
        <f>Q122*H122</f>
        <v>0</v>
      </c>
      <c r="S122" s="211">
        <v>0.28999999999999998</v>
      </c>
      <c r="T122" s="212">
        <f>S122*H122</f>
        <v>9.5699999999999985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3" t="s">
        <v>123</v>
      </c>
      <c r="AT122" s="213" t="s">
        <v>118</v>
      </c>
      <c r="AU122" s="213" t="s">
        <v>85</v>
      </c>
      <c r="AY122" s="19" t="s">
        <v>116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9" t="s">
        <v>83</v>
      </c>
      <c r="BK122" s="214">
        <f>ROUND(I122*H122,2)</f>
        <v>0</v>
      </c>
      <c r="BL122" s="19" t="s">
        <v>123</v>
      </c>
      <c r="BM122" s="213" t="s">
        <v>179</v>
      </c>
    </row>
    <row r="123" s="2" customFormat="1">
      <c r="A123" s="40"/>
      <c r="B123" s="41"/>
      <c r="C123" s="42"/>
      <c r="D123" s="215" t="s">
        <v>125</v>
      </c>
      <c r="E123" s="42"/>
      <c r="F123" s="216" t="s">
        <v>173</v>
      </c>
      <c r="G123" s="42"/>
      <c r="H123" s="42"/>
      <c r="I123" s="217"/>
      <c r="J123" s="42"/>
      <c r="K123" s="42"/>
      <c r="L123" s="46"/>
      <c r="M123" s="218"/>
      <c r="N123" s="219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125</v>
      </c>
      <c r="AU123" s="19" t="s">
        <v>85</v>
      </c>
    </row>
    <row r="124" s="13" customFormat="1">
      <c r="A124" s="13"/>
      <c r="B124" s="220"/>
      <c r="C124" s="221"/>
      <c r="D124" s="215" t="s">
        <v>131</v>
      </c>
      <c r="E124" s="222" t="s">
        <v>19</v>
      </c>
      <c r="F124" s="223" t="s">
        <v>132</v>
      </c>
      <c r="G124" s="221"/>
      <c r="H124" s="222" t="s">
        <v>19</v>
      </c>
      <c r="I124" s="224"/>
      <c r="J124" s="221"/>
      <c r="K124" s="221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131</v>
      </c>
      <c r="AU124" s="229" t="s">
        <v>85</v>
      </c>
      <c r="AV124" s="13" t="s">
        <v>83</v>
      </c>
      <c r="AW124" s="13" t="s">
        <v>37</v>
      </c>
      <c r="AX124" s="13" t="s">
        <v>75</v>
      </c>
      <c r="AY124" s="229" t="s">
        <v>116</v>
      </c>
    </row>
    <row r="125" s="14" customFormat="1">
      <c r="A125" s="14"/>
      <c r="B125" s="230"/>
      <c r="C125" s="231"/>
      <c r="D125" s="215" t="s">
        <v>131</v>
      </c>
      <c r="E125" s="232" t="s">
        <v>19</v>
      </c>
      <c r="F125" s="233" t="s">
        <v>180</v>
      </c>
      <c r="G125" s="231"/>
      <c r="H125" s="234">
        <v>33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131</v>
      </c>
      <c r="AU125" s="240" t="s">
        <v>85</v>
      </c>
      <c r="AV125" s="14" t="s">
        <v>85</v>
      </c>
      <c r="AW125" s="14" t="s">
        <v>37</v>
      </c>
      <c r="AX125" s="14" t="s">
        <v>83</v>
      </c>
      <c r="AY125" s="240" t="s">
        <v>116</v>
      </c>
    </row>
    <row r="126" s="2" customFormat="1" ht="24.15" customHeight="1">
      <c r="A126" s="40"/>
      <c r="B126" s="41"/>
      <c r="C126" s="202" t="s">
        <v>181</v>
      </c>
      <c r="D126" s="202" t="s">
        <v>118</v>
      </c>
      <c r="E126" s="203" t="s">
        <v>182</v>
      </c>
      <c r="F126" s="204" t="s">
        <v>183</v>
      </c>
      <c r="G126" s="205" t="s">
        <v>171</v>
      </c>
      <c r="H126" s="206">
        <v>130</v>
      </c>
      <c r="I126" s="207"/>
      <c r="J126" s="208">
        <f>ROUND(I126*H126,2)</f>
        <v>0</v>
      </c>
      <c r="K126" s="204" t="s">
        <v>122</v>
      </c>
      <c r="L126" s="46"/>
      <c r="M126" s="209" t="s">
        <v>19</v>
      </c>
      <c r="N126" s="210" t="s">
        <v>46</v>
      </c>
      <c r="O126" s="86"/>
      <c r="P126" s="211">
        <f>O126*H126</f>
        <v>0</v>
      </c>
      <c r="Q126" s="211">
        <v>0</v>
      </c>
      <c r="R126" s="211">
        <f>Q126*H126</f>
        <v>0</v>
      </c>
      <c r="S126" s="211">
        <v>0.20499999999999999</v>
      </c>
      <c r="T126" s="212">
        <f>S126*H126</f>
        <v>26.649999999999999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3" t="s">
        <v>123</v>
      </c>
      <c r="AT126" s="213" t="s">
        <v>118</v>
      </c>
      <c r="AU126" s="213" t="s">
        <v>85</v>
      </c>
      <c r="AY126" s="19" t="s">
        <v>116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9" t="s">
        <v>83</v>
      </c>
      <c r="BK126" s="214">
        <f>ROUND(I126*H126,2)</f>
        <v>0</v>
      </c>
      <c r="BL126" s="19" t="s">
        <v>123</v>
      </c>
      <c r="BM126" s="213" t="s">
        <v>184</v>
      </c>
    </row>
    <row r="127" s="2" customFormat="1">
      <c r="A127" s="40"/>
      <c r="B127" s="41"/>
      <c r="C127" s="42"/>
      <c r="D127" s="215" t="s">
        <v>125</v>
      </c>
      <c r="E127" s="42"/>
      <c r="F127" s="216" t="s">
        <v>173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125</v>
      </c>
      <c r="AU127" s="19" t="s">
        <v>85</v>
      </c>
    </row>
    <row r="128" s="13" customFormat="1">
      <c r="A128" s="13"/>
      <c r="B128" s="220"/>
      <c r="C128" s="221"/>
      <c r="D128" s="215" t="s">
        <v>131</v>
      </c>
      <c r="E128" s="222" t="s">
        <v>19</v>
      </c>
      <c r="F128" s="223" t="s">
        <v>132</v>
      </c>
      <c r="G128" s="221"/>
      <c r="H128" s="222" t="s">
        <v>19</v>
      </c>
      <c r="I128" s="224"/>
      <c r="J128" s="221"/>
      <c r="K128" s="221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131</v>
      </c>
      <c r="AU128" s="229" t="s">
        <v>85</v>
      </c>
      <c r="AV128" s="13" t="s">
        <v>83</v>
      </c>
      <c r="AW128" s="13" t="s">
        <v>37</v>
      </c>
      <c r="AX128" s="13" t="s">
        <v>75</v>
      </c>
      <c r="AY128" s="229" t="s">
        <v>116</v>
      </c>
    </row>
    <row r="129" s="14" customFormat="1">
      <c r="A129" s="14"/>
      <c r="B129" s="230"/>
      <c r="C129" s="231"/>
      <c r="D129" s="215" t="s">
        <v>131</v>
      </c>
      <c r="E129" s="232" t="s">
        <v>19</v>
      </c>
      <c r="F129" s="233" t="s">
        <v>185</v>
      </c>
      <c r="G129" s="231"/>
      <c r="H129" s="234">
        <v>127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131</v>
      </c>
      <c r="AU129" s="240" t="s">
        <v>85</v>
      </c>
      <c r="AV129" s="14" t="s">
        <v>85</v>
      </c>
      <c r="AW129" s="14" t="s">
        <v>37</v>
      </c>
      <c r="AX129" s="14" t="s">
        <v>75</v>
      </c>
      <c r="AY129" s="240" t="s">
        <v>116</v>
      </c>
    </row>
    <row r="130" s="14" customFormat="1">
      <c r="A130" s="14"/>
      <c r="B130" s="230"/>
      <c r="C130" s="231"/>
      <c r="D130" s="215" t="s">
        <v>131</v>
      </c>
      <c r="E130" s="232" t="s">
        <v>19</v>
      </c>
      <c r="F130" s="233" t="s">
        <v>186</v>
      </c>
      <c r="G130" s="231"/>
      <c r="H130" s="234">
        <v>3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131</v>
      </c>
      <c r="AU130" s="240" t="s">
        <v>85</v>
      </c>
      <c r="AV130" s="14" t="s">
        <v>85</v>
      </c>
      <c r="AW130" s="14" t="s">
        <v>37</v>
      </c>
      <c r="AX130" s="14" t="s">
        <v>75</v>
      </c>
      <c r="AY130" s="240" t="s">
        <v>116</v>
      </c>
    </row>
    <row r="131" s="15" customFormat="1">
      <c r="A131" s="15"/>
      <c r="B131" s="241"/>
      <c r="C131" s="242"/>
      <c r="D131" s="215" t="s">
        <v>131</v>
      </c>
      <c r="E131" s="243" t="s">
        <v>19</v>
      </c>
      <c r="F131" s="244" t="s">
        <v>162</v>
      </c>
      <c r="G131" s="242"/>
      <c r="H131" s="245">
        <v>130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1" t="s">
        <v>131</v>
      </c>
      <c r="AU131" s="251" t="s">
        <v>85</v>
      </c>
      <c r="AV131" s="15" t="s">
        <v>123</v>
      </c>
      <c r="AW131" s="15" t="s">
        <v>37</v>
      </c>
      <c r="AX131" s="15" t="s">
        <v>83</v>
      </c>
      <c r="AY131" s="251" t="s">
        <v>116</v>
      </c>
    </row>
    <row r="132" s="2" customFormat="1" ht="24.15" customHeight="1">
      <c r="A132" s="40"/>
      <c r="B132" s="41"/>
      <c r="C132" s="202" t="s">
        <v>187</v>
      </c>
      <c r="D132" s="202" t="s">
        <v>118</v>
      </c>
      <c r="E132" s="203" t="s">
        <v>188</v>
      </c>
      <c r="F132" s="204" t="s">
        <v>189</v>
      </c>
      <c r="G132" s="205" t="s">
        <v>171</v>
      </c>
      <c r="H132" s="206">
        <v>7</v>
      </c>
      <c r="I132" s="207"/>
      <c r="J132" s="208">
        <f>ROUND(I132*H132,2)</f>
        <v>0</v>
      </c>
      <c r="K132" s="204" t="s">
        <v>122</v>
      </c>
      <c r="L132" s="46"/>
      <c r="M132" s="209" t="s">
        <v>19</v>
      </c>
      <c r="N132" s="210" t="s">
        <v>46</v>
      </c>
      <c r="O132" s="86"/>
      <c r="P132" s="211">
        <f>O132*H132</f>
        <v>0</v>
      </c>
      <c r="Q132" s="211">
        <v>0</v>
      </c>
      <c r="R132" s="211">
        <f>Q132*H132</f>
        <v>0</v>
      </c>
      <c r="S132" s="211">
        <v>0.11500000000000001</v>
      </c>
      <c r="T132" s="212">
        <f>S132*H132</f>
        <v>0.80500000000000005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3" t="s">
        <v>123</v>
      </c>
      <c r="AT132" s="213" t="s">
        <v>118</v>
      </c>
      <c r="AU132" s="213" t="s">
        <v>85</v>
      </c>
      <c r="AY132" s="19" t="s">
        <v>116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9" t="s">
        <v>83</v>
      </c>
      <c r="BK132" s="214">
        <f>ROUND(I132*H132,2)</f>
        <v>0</v>
      </c>
      <c r="BL132" s="19" t="s">
        <v>123</v>
      </c>
      <c r="BM132" s="213" t="s">
        <v>190</v>
      </c>
    </row>
    <row r="133" s="2" customFormat="1">
      <c r="A133" s="40"/>
      <c r="B133" s="41"/>
      <c r="C133" s="42"/>
      <c r="D133" s="215" t="s">
        <v>125</v>
      </c>
      <c r="E133" s="42"/>
      <c r="F133" s="216" t="s">
        <v>173</v>
      </c>
      <c r="G133" s="42"/>
      <c r="H133" s="42"/>
      <c r="I133" s="217"/>
      <c r="J133" s="42"/>
      <c r="K133" s="42"/>
      <c r="L133" s="46"/>
      <c r="M133" s="218"/>
      <c r="N133" s="21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125</v>
      </c>
      <c r="AU133" s="19" t="s">
        <v>85</v>
      </c>
    </row>
    <row r="134" s="13" customFormat="1">
      <c r="A134" s="13"/>
      <c r="B134" s="220"/>
      <c r="C134" s="221"/>
      <c r="D134" s="215" t="s">
        <v>131</v>
      </c>
      <c r="E134" s="222" t="s">
        <v>19</v>
      </c>
      <c r="F134" s="223" t="s">
        <v>132</v>
      </c>
      <c r="G134" s="221"/>
      <c r="H134" s="222" t="s">
        <v>19</v>
      </c>
      <c r="I134" s="224"/>
      <c r="J134" s="221"/>
      <c r="K134" s="221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131</v>
      </c>
      <c r="AU134" s="229" t="s">
        <v>85</v>
      </c>
      <c r="AV134" s="13" t="s">
        <v>83</v>
      </c>
      <c r="AW134" s="13" t="s">
        <v>37</v>
      </c>
      <c r="AX134" s="13" t="s">
        <v>75</v>
      </c>
      <c r="AY134" s="229" t="s">
        <v>116</v>
      </c>
    </row>
    <row r="135" s="14" customFormat="1">
      <c r="A135" s="14"/>
      <c r="B135" s="230"/>
      <c r="C135" s="231"/>
      <c r="D135" s="215" t="s">
        <v>131</v>
      </c>
      <c r="E135" s="232" t="s">
        <v>19</v>
      </c>
      <c r="F135" s="233" t="s">
        <v>191</v>
      </c>
      <c r="G135" s="231"/>
      <c r="H135" s="234">
        <v>7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131</v>
      </c>
      <c r="AU135" s="240" t="s">
        <v>85</v>
      </c>
      <c r="AV135" s="14" t="s">
        <v>85</v>
      </c>
      <c r="AW135" s="14" t="s">
        <v>37</v>
      </c>
      <c r="AX135" s="14" t="s">
        <v>83</v>
      </c>
      <c r="AY135" s="240" t="s">
        <v>116</v>
      </c>
    </row>
    <row r="136" s="2" customFormat="1" ht="24.15" customHeight="1">
      <c r="A136" s="40"/>
      <c r="B136" s="41"/>
      <c r="C136" s="202" t="s">
        <v>192</v>
      </c>
      <c r="D136" s="202" t="s">
        <v>118</v>
      </c>
      <c r="E136" s="203" t="s">
        <v>193</v>
      </c>
      <c r="F136" s="204" t="s">
        <v>194</v>
      </c>
      <c r="G136" s="205" t="s">
        <v>171</v>
      </c>
      <c r="H136" s="206">
        <v>12</v>
      </c>
      <c r="I136" s="207"/>
      <c r="J136" s="208">
        <f>ROUND(I136*H136,2)</f>
        <v>0</v>
      </c>
      <c r="K136" s="204" t="s">
        <v>122</v>
      </c>
      <c r="L136" s="46"/>
      <c r="M136" s="209" t="s">
        <v>19</v>
      </c>
      <c r="N136" s="210" t="s">
        <v>46</v>
      </c>
      <c r="O136" s="86"/>
      <c r="P136" s="211">
        <f>O136*H136</f>
        <v>0</v>
      </c>
      <c r="Q136" s="211">
        <v>0</v>
      </c>
      <c r="R136" s="211">
        <f>Q136*H136</f>
        <v>0</v>
      </c>
      <c r="S136" s="211">
        <v>0.040000000000000001</v>
      </c>
      <c r="T136" s="212">
        <f>S136*H136</f>
        <v>0.47999999999999998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3" t="s">
        <v>123</v>
      </c>
      <c r="AT136" s="213" t="s">
        <v>118</v>
      </c>
      <c r="AU136" s="213" t="s">
        <v>85</v>
      </c>
      <c r="AY136" s="19" t="s">
        <v>116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9" t="s">
        <v>83</v>
      </c>
      <c r="BK136" s="214">
        <f>ROUND(I136*H136,2)</f>
        <v>0</v>
      </c>
      <c r="BL136" s="19" t="s">
        <v>123</v>
      </c>
      <c r="BM136" s="213" t="s">
        <v>195</v>
      </c>
    </row>
    <row r="137" s="2" customFormat="1">
      <c r="A137" s="40"/>
      <c r="B137" s="41"/>
      <c r="C137" s="42"/>
      <c r="D137" s="215" t="s">
        <v>125</v>
      </c>
      <c r="E137" s="42"/>
      <c r="F137" s="216" t="s">
        <v>173</v>
      </c>
      <c r="G137" s="42"/>
      <c r="H137" s="42"/>
      <c r="I137" s="217"/>
      <c r="J137" s="42"/>
      <c r="K137" s="42"/>
      <c r="L137" s="46"/>
      <c r="M137" s="218"/>
      <c r="N137" s="21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125</v>
      </c>
      <c r="AU137" s="19" t="s">
        <v>85</v>
      </c>
    </row>
    <row r="138" s="13" customFormat="1">
      <c r="A138" s="13"/>
      <c r="B138" s="220"/>
      <c r="C138" s="221"/>
      <c r="D138" s="215" t="s">
        <v>131</v>
      </c>
      <c r="E138" s="222" t="s">
        <v>19</v>
      </c>
      <c r="F138" s="223" t="s">
        <v>132</v>
      </c>
      <c r="G138" s="221"/>
      <c r="H138" s="222" t="s">
        <v>19</v>
      </c>
      <c r="I138" s="224"/>
      <c r="J138" s="221"/>
      <c r="K138" s="221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131</v>
      </c>
      <c r="AU138" s="229" t="s">
        <v>85</v>
      </c>
      <c r="AV138" s="13" t="s">
        <v>83</v>
      </c>
      <c r="AW138" s="13" t="s">
        <v>37</v>
      </c>
      <c r="AX138" s="13" t="s">
        <v>75</v>
      </c>
      <c r="AY138" s="229" t="s">
        <v>116</v>
      </c>
    </row>
    <row r="139" s="14" customFormat="1">
      <c r="A139" s="14"/>
      <c r="B139" s="230"/>
      <c r="C139" s="231"/>
      <c r="D139" s="215" t="s">
        <v>131</v>
      </c>
      <c r="E139" s="232" t="s">
        <v>19</v>
      </c>
      <c r="F139" s="233" t="s">
        <v>196</v>
      </c>
      <c r="G139" s="231"/>
      <c r="H139" s="234">
        <v>12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131</v>
      </c>
      <c r="AU139" s="240" t="s">
        <v>85</v>
      </c>
      <c r="AV139" s="14" t="s">
        <v>85</v>
      </c>
      <c r="AW139" s="14" t="s">
        <v>37</v>
      </c>
      <c r="AX139" s="14" t="s">
        <v>83</v>
      </c>
      <c r="AY139" s="240" t="s">
        <v>116</v>
      </c>
    </row>
    <row r="140" s="2" customFormat="1" ht="49.05" customHeight="1">
      <c r="A140" s="40"/>
      <c r="B140" s="41"/>
      <c r="C140" s="202" t="s">
        <v>197</v>
      </c>
      <c r="D140" s="202" t="s">
        <v>118</v>
      </c>
      <c r="E140" s="203" t="s">
        <v>198</v>
      </c>
      <c r="F140" s="204" t="s">
        <v>199</v>
      </c>
      <c r="G140" s="205" t="s">
        <v>171</v>
      </c>
      <c r="H140" s="206">
        <v>60</v>
      </c>
      <c r="I140" s="207"/>
      <c r="J140" s="208">
        <f>ROUND(I140*H140,2)</f>
        <v>0</v>
      </c>
      <c r="K140" s="204" t="s">
        <v>122</v>
      </c>
      <c r="L140" s="46"/>
      <c r="M140" s="209" t="s">
        <v>19</v>
      </c>
      <c r="N140" s="210" t="s">
        <v>46</v>
      </c>
      <c r="O140" s="86"/>
      <c r="P140" s="211">
        <f>O140*H140</f>
        <v>0</v>
      </c>
      <c r="Q140" s="211">
        <v>0.036904300000000001</v>
      </c>
      <c r="R140" s="211">
        <f>Q140*H140</f>
        <v>2.2142580000000001</v>
      </c>
      <c r="S140" s="211">
        <v>0</v>
      </c>
      <c r="T140" s="21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3" t="s">
        <v>123</v>
      </c>
      <c r="AT140" s="213" t="s">
        <v>118</v>
      </c>
      <c r="AU140" s="213" t="s">
        <v>85</v>
      </c>
      <c r="AY140" s="19" t="s">
        <v>116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9" t="s">
        <v>83</v>
      </c>
      <c r="BK140" s="214">
        <f>ROUND(I140*H140,2)</f>
        <v>0</v>
      </c>
      <c r="BL140" s="19" t="s">
        <v>123</v>
      </c>
      <c r="BM140" s="213" t="s">
        <v>200</v>
      </c>
    </row>
    <row r="141" s="2" customFormat="1">
      <c r="A141" s="40"/>
      <c r="B141" s="41"/>
      <c r="C141" s="42"/>
      <c r="D141" s="215" t="s">
        <v>125</v>
      </c>
      <c r="E141" s="42"/>
      <c r="F141" s="216" t="s">
        <v>201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125</v>
      </c>
      <c r="AU141" s="19" t="s">
        <v>85</v>
      </c>
    </row>
    <row r="142" s="13" customFormat="1">
      <c r="A142" s="13"/>
      <c r="B142" s="220"/>
      <c r="C142" s="221"/>
      <c r="D142" s="215" t="s">
        <v>131</v>
      </c>
      <c r="E142" s="222" t="s">
        <v>19</v>
      </c>
      <c r="F142" s="223" t="s">
        <v>132</v>
      </c>
      <c r="G142" s="221"/>
      <c r="H142" s="222" t="s">
        <v>19</v>
      </c>
      <c r="I142" s="224"/>
      <c r="J142" s="221"/>
      <c r="K142" s="221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131</v>
      </c>
      <c r="AU142" s="229" t="s">
        <v>85</v>
      </c>
      <c r="AV142" s="13" t="s">
        <v>83</v>
      </c>
      <c r="AW142" s="13" t="s">
        <v>37</v>
      </c>
      <c r="AX142" s="13" t="s">
        <v>75</v>
      </c>
      <c r="AY142" s="229" t="s">
        <v>116</v>
      </c>
    </row>
    <row r="143" s="14" customFormat="1">
      <c r="A143" s="14"/>
      <c r="B143" s="230"/>
      <c r="C143" s="231"/>
      <c r="D143" s="215" t="s">
        <v>131</v>
      </c>
      <c r="E143" s="232" t="s">
        <v>19</v>
      </c>
      <c r="F143" s="233" t="s">
        <v>202</v>
      </c>
      <c r="G143" s="231"/>
      <c r="H143" s="234">
        <v>60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131</v>
      </c>
      <c r="AU143" s="240" t="s">
        <v>85</v>
      </c>
      <c r="AV143" s="14" t="s">
        <v>85</v>
      </c>
      <c r="AW143" s="14" t="s">
        <v>37</v>
      </c>
      <c r="AX143" s="14" t="s">
        <v>83</v>
      </c>
      <c r="AY143" s="240" t="s">
        <v>116</v>
      </c>
    </row>
    <row r="144" s="2" customFormat="1" ht="24.15" customHeight="1">
      <c r="A144" s="40"/>
      <c r="B144" s="41"/>
      <c r="C144" s="202" t="s">
        <v>8</v>
      </c>
      <c r="D144" s="202" t="s">
        <v>118</v>
      </c>
      <c r="E144" s="203" t="s">
        <v>203</v>
      </c>
      <c r="F144" s="204" t="s">
        <v>204</v>
      </c>
      <c r="G144" s="205" t="s">
        <v>205</v>
      </c>
      <c r="H144" s="206">
        <v>12</v>
      </c>
      <c r="I144" s="207"/>
      <c r="J144" s="208">
        <f>ROUND(I144*H144,2)</f>
        <v>0</v>
      </c>
      <c r="K144" s="204" t="s">
        <v>122</v>
      </c>
      <c r="L144" s="46"/>
      <c r="M144" s="209" t="s">
        <v>19</v>
      </c>
      <c r="N144" s="210" t="s">
        <v>46</v>
      </c>
      <c r="O144" s="86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3" t="s">
        <v>123</v>
      </c>
      <c r="AT144" s="213" t="s">
        <v>118</v>
      </c>
      <c r="AU144" s="213" t="s">
        <v>85</v>
      </c>
      <c r="AY144" s="19" t="s">
        <v>116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9" t="s">
        <v>83</v>
      </c>
      <c r="BK144" s="214">
        <f>ROUND(I144*H144,2)</f>
        <v>0</v>
      </c>
      <c r="BL144" s="19" t="s">
        <v>123</v>
      </c>
      <c r="BM144" s="213" t="s">
        <v>206</v>
      </c>
    </row>
    <row r="145" s="2" customFormat="1">
      <c r="A145" s="40"/>
      <c r="B145" s="41"/>
      <c r="C145" s="42"/>
      <c r="D145" s="215" t="s">
        <v>125</v>
      </c>
      <c r="E145" s="42"/>
      <c r="F145" s="216" t="s">
        <v>207</v>
      </c>
      <c r="G145" s="42"/>
      <c r="H145" s="42"/>
      <c r="I145" s="217"/>
      <c r="J145" s="42"/>
      <c r="K145" s="42"/>
      <c r="L145" s="46"/>
      <c r="M145" s="218"/>
      <c r="N145" s="21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125</v>
      </c>
      <c r="AU145" s="19" t="s">
        <v>85</v>
      </c>
    </row>
    <row r="146" s="14" customFormat="1">
      <c r="A146" s="14"/>
      <c r="B146" s="230"/>
      <c r="C146" s="231"/>
      <c r="D146" s="215" t="s">
        <v>131</v>
      </c>
      <c r="E146" s="232" t="s">
        <v>19</v>
      </c>
      <c r="F146" s="233" t="s">
        <v>208</v>
      </c>
      <c r="G146" s="231"/>
      <c r="H146" s="234">
        <v>12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131</v>
      </c>
      <c r="AU146" s="240" t="s">
        <v>85</v>
      </c>
      <c r="AV146" s="14" t="s">
        <v>85</v>
      </c>
      <c r="AW146" s="14" t="s">
        <v>37</v>
      </c>
      <c r="AX146" s="14" t="s">
        <v>83</v>
      </c>
      <c r="AY146" s="240" t="s">
        <v>116</v>
      </c>
    </row>
    <row r="147" s="2" customFormat="1" ht="24.15" customHeight="1">
      <c r="A147" s="40"/>
      <c r="B147" s="41"/>
      <c r="C147" s="202" t="s">
        <v>209</v>
      </c>
      <c r="D147" s="202" t="s">
        <v>118</v>
      </c>
      <c r="E147" s="203" t="s">
        <v>210</v>
      </c>
      <c r="F147" s="204" t="s">
        <v>211</v>
      </c>
      <c r="G147" s="205" t="s">
        <v>205</v>
      </c>
      <c r="H147" s="206">
        <v>713.63</v>
      </c>
      <c r="I147" s="207"/>
      <c r="J147" s="208">
        <f>ROUND(I147*H147,2)</f>
        <v>0</v>
      </c>
      <c r="K147" s="204" t="s">
        <v>19</v>
      </c>
      <c r="L147" s="46"/>
      <c r="M147" s="209" t="s">
        <v>19</v>
      </c>
      <c r="N147" s="210" t="s">
        <v>46</v>
      </c>
      <c r="O147" s="86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3" t="s">
        <v>123</v>
      </c>
      <c r="AT147" s="213" t="s">
        <v>118</v>
      </c>
      <c r="AU147" s="213" t="s">
        <v>85</v>
      </c>
      <c r="AY147" s="19" t="s">
        <v>116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9" t="s">
        <v>83</v>
      </c>
      <c r="BK147" s="214">
        <f>ROUND(I147*H147,2)</f>
        <v>0</v>
      </c>
      <c r="BL147" s="19" t="s">
        <v>123</v>
      </c>
      <c r="BM147" s="213" t="s">
        <v>212</v>
      </c>
    </row>
    <row r="148" s="13" customFormat="1">
      <c r="A148" s="13"/>
      <c r="B148" s="220"/>
      <c r="C148" s="221"/>
      <c r="D148" s="215" t="s">
        <v>131</v>
      </c>
      <c r="E148" s="222" t="s">
        <v>19</v>
      </c>
      <c r="F148" s="223" t="s">
        <v>132</v>
      </c>
      <c r="G148" s="221"/>
      <c r="H148" s="222" t="s">
        <v>19</v>
      </c>
      <c r="I148" s="224"/>
      <c r="J148" s="221"/>
      <c r="K148" s="221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131</v>
      </c>
      <c r="AU148" s="229" t="s">
        <v>85</v>
      </c>
      <c r="AV148" s="13" t="s">
        <v>83</v>
      </c>
      <c r="AW148" s="13" t="s">
        <v>37</v>
      </c>
      <c r="AX148" s="13" t="s">
        <v>75</v>
      </c>
      <c r="AY148" s="229" t="s">
        <v>116</v>
      </c>
    </row>
    <row r="149" s="14" customFormat="1">
      <c r="A149" s="14"/>
      <c r="B149" s="230"/>
      <c r="C149" s="231"/>
      <c r="D149" s="215" t="s">
        <v>131</v>
      </c>
      <c r="E149" s="232" t="s">
        <v>19</v>
      </c>
      <c r="F149" s="233" t="s">
        <v>213</v>
      </c>
      <c r="G149" s="231"/>
      <c r="H149" s="234">
        <v>63.68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131</v>
      </c>
      <c r="AU149" s="240" t="s">
        <v>85</v>
      </c>
      <c r="AV149" s="14" t="s">
        <v>85</v>
      </c>
      <c r="AW149" s="14" t="s">
        <v>37</v>
      </c>
      <c r="AX149" s="14" t="s">
        <v>75</v>
      </c>
      <c r="AY149" s="240" t="s">
        <v>116</v>
      </c>
    </row>
    <row r="150" s="14" customFormat="1">
      <c r="A150" s="14"/>
      <c r="B150" s="230"/>
      <c r="C150" s="231"/>
      <c r="D150" s="215" t="s">
        <v>131</v>
      </c>
      <c r="E150" s="232" t="s">
        <v>19</v>
      </c>
      <c r="F150" s="233" t="s">
        <v>214</v>
      </c>
      <c r="G150" s="231"/>
      <c r="H150" s="234">
        <v>63.600000000000001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131</v>
      </c>
      <c r="AU150" s="240" t="s">
        <v>85</v>
      </c>
      <c r="AV150" s="14" t="s">
        <v>85</v>
      </c>
      <c r="AW150" s="14" t="s">
        <v>37</v>
      </c>
      <c r="AX150" s="14" t="s">
        <v>75</v>
      </c>
      <c r="AY150" s="240" t="s">
        <v>116</v>
      </c>
    </row>
    <row r="151" s="14" customFormat="1">
      <c r="A151" s="14"/>
      <c r="B151" s="230"/>
      <c r="C151" s="231"/>
      <c r="D151" s="215" t="s">
        <v>131</v>
      </c>
      <c r="E151" s="232" t="s">
        <v>19</v>
      </c>
      <c r="F151" s="233" t="s">
        <v>215</v>
      </c>
      <c r="G151" s="231"/>
      <c r="H151" s="234">
        <v>168.12000000000001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131</v>
      </c>
      <c r="AU151" s="240" t="s">
        <v>85</v>
      </c>
      <c r="AV151" s="14" t="s">
        <v>85</v>
      </c>
      <c r="AW151" s="14" t="s">
        <v>37</v>
      </c>
      <c r="AX151" s="14" t="s">
        <v>75</v>
      </c>
      <c r="AY151" s="240" t="s">
        <v>116</v>
      </c>
    </row>
    <row r="152" s="14" customFormat="1">
      <c r="A152" s="14"/>
      <c r="B152" s="230"/>
      <c r="C152" s="231"/>
      <c r="D152" s="215" t="s">
        <v>131</v>
      </c>
      <c r="E152" s="232" t="s">
        <v>19</v>
      </c>
      <c r="F152" s="233" t="s">
        <v>216</v>
      </c>
      <c r="G152" s="231"/>
      <c r="H152" s="234">
        <v>17.280000000000001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0" t="s">
        <v>131</v>
      </c>
      <c r="AU152" s="240" t="s">
        <v>85</v>
      </c>
      <c r="AV152" s="14" t="s">
        <v>85</v>
      </c>
      <c r="AW152" s="14" t="s">
        <v>37</v>
      </c>
      <c r="AX152" s="14" t="s">
        <v>75</v>
      </c>
      <c r="AY152" s="240" t="s">
        <v>116</v>
      </c>
    </row>
    <row r="153" s="16" customFormat="1">
      <c r="A153" s="16"/>
      <c r="B153" s="252"/>
      <c r="C153" s="253"/>
      <c r="D153" s="215" t="s">
        <v>131</v>
      </c>
      <c r="E153" s="254" t="s">
        <v>19</v>
      </c>
      <c r="F153" s="255" t="s">
        <v>217</v>
      </c>
      <c r="G153" s="253"/>
      <c r="H153" s="256">
        <v>312.67999999999995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2" t="s">
        <v>131</v>
      </c>
      <c r="AU153" s="262" t="s">
        <v>85</v>
      </c>
      <c r="AV153" s="16" t="s">
        <v>134</v>
      </c>
      <c r="AW153" s="16" t="s">
        <v>37</v>
      </c>
      <c r="AX153" s="16" t="s">
        <v>75</v>
      </c>
      <c r="AY153" s="262" t="s">
        <v>116</v>
      </c>
    </row>
    <row r="154" s="13" customFormat="1">
      <c r="A154" s="13"/>
      <c r="B154" s="220"/>
      <c r="C154" s="221"/>
      <c r="D154" s="215" t="s">
        <v>131</v>
      </c>
      <c r="E154" s="222" t="s">
        <v>19</v>
      </c>
      <c r="F154" s="223" t="s">
        <v>218</v>
      </c>
      <c r="G154" s="221"/>
      <c r="H154" s="222" t="s">
        <v>19</v>
      </c>
      <c r="I154" s="224"/>
      <c r="J154" s="221"/>
      <c r="K154" s="221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131</v>
      </c>
      <c r="AU154" s="229" t="s">
        <v>85</v>
      </c>
      <c r="AV154" s="13" t="s">
        <v>83</v>
      </c>
      <c r="AW154" s="13" t="s">
        <v>37</v>
      </c>
      <c r="AX154" s="13" t="s">
        <v>75</v>
      </c>
      <c r="AY154" s="229" t="s">
        <v>116</v>
      </c>
    </row>
    <row r="155" s="14" customFormat="1">
      <c r="A155" s="14"/>
      <c r="B155" s="230"/>
      <c r="C155" s="231"/>
      <c r="D155" s="215" t="s">
        <v>131</v>
      </c>
      <c r="E155" s="232" t="s">
        <v>19</v>
      </c>
      <c r="F155" s="233" t="s">
        <v>219</v>
      </c>
      <c r="G155" s="231"/>
      <c r="H155" s="234">
        <v>258.80000000000001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131</v>
      </c>
      <c r="AU155" s="240" t="s">
        <v>85</v>
      </c>
      <c r="AV155" s="14" t="s">
        <v>85</v>
      </c>
      <c r="AW155" s="14" t="s">
        <v>37</v>
      </c>
      <c r="AX155" s="14" t="s">
        <v>75</v>
      </c>
      <c r="AY155" s="240" t="s">
        <v>116</v>
      </c>
    </row>
    <row r="156" s="14" customFormat="1">
      <c r="A156" s="14"/>
      <c r="B156" s="230"/>
      <c r="C156" s="231"/>
      <c r="D156" s="215" t="s">
        <v>131</v>
      </c>
      <c r="E156" s="232" t="s">
        <v>19</v>
      </c>
      <c r="F156" s="233" t="s">
        <v>220</v>
      </c>
      <c r="G156" s="231"/>
      <c r="H156" s="234">
        <v>54.450000000000003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131</v>
      </c>
      <c r="AU156" s="240" t="s">
        <v>85</v>
      </c>
      <c r="AV156" s="14" t="s">
        <v>85</v>
      </c>
      <c r="AW156" s="14" t="s">
        <v>37</v>
      </c>
      <c r="AX156" s="14" t="s">
        <v>75</v>
      </c>
      <c r="AY156" s="240" t="s">
        <v>116</v>
      </c>
    </row>
    <row r="157" s="14" customFormat="1">
      <c r="A157" s="14"/>
      <c r="B157" s="230"/>
      <c r="C157" s="231"/>
      <c r="D157" s="215" t="s">
        <v>131</v>
      </c>
      <c r="E157" s="232" t="s">
        <v>19</v>
      </c>
      <c r="F157" s="233" t="s">
        <v>221</v>
      </c>
      <c r="G157" s="231"/>
      <c r="H157" s="234">
        <v>79.599999999999994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131</v>
      </c>
      <c r="AU157" s="240" t="s">
        <v>85</v>
      </c>
      <c r="AV157" s="14" t="s">
        <v>85</v>
      </c>
      <c r="AW157" s="14" t="s">
        <v>37</v>
      </c>
      <c r="AX157" s="14" t="s">
        <v>75</v>
      </c>
      <c r="AY157" s="240" t="s">
        <v>116</v>
      </c>
    </row>
    <row r="158" s="14" customFormat="1">
      <c r="A158" s="14"/>
      <c r="B158" s="230"/>
      <c r="C158" s="231"/>
      <c r="D158" s="215" t="s">
        <v>131</v>
      </c>
      <c r="E158" s="232" t="s">
        <v>19</v>
      </c>
      <c r="F158" s="233" t="s">
        <v>222</v>
      </c>
      <c r="G158" s="231"/>
      <c r="H158" s="234">
        <v>8.0999999999999996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131</v>
      </c>
      <c r="AU158" s="240" t="s">
        <v>85</v>
      </c>
      <c r="AV158" s="14" t="s">
        <v>85</v>
      </c>
      <c r="AW158" s="14" t="s">
        <v>37</v>
      </c>
      <c r="AX158" s="14" t="s">
        <v>75</v>
      </c>
      <c r="AY158" s="240" t="s">
        <v>116</v>
      </c>
    </row>
    <row r="159" s="16" customFormat="1">
      <c r="A159" s="16"/>
      <c r="B159" s="252"/>
      <c r="C159" s="253"/>
      <c r="D159" s="215" t="s">
        <v>131</v>
      </c>
      <c r="E159" s="254" t="s">
        <v>19</v>
      </c>
      <c r="F159" s="255" t="s">
        <v>217</v>
      </c>
      <c r="G159" s="253"/>
      <c r="H159" s="256">
        <v>400.95000000000005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62" t="s">
        <v>131</v>
      </c>
      <c r="AU159" s="262" t="s">
        <v>85</v>
      </c>
      <c r="AV159" s="16" t="s">
        <v>134</v>
      </c>
      <c r="AW159" s="16" t="s">
        <v>37</v>
      </c>
      <c r="AX159" s="16" t="s">
        <v>75</v>
      </c>
      <c r="AY159" s="262" t="s">
        <v>116</v>
      </c>
    </row>
    <row r="160" s="15" customFormat="1">
      <c r="A160" s="15"/>
      <c r="B160" s="241"/>
      <c r="C160" s="242"/>
      <c r="D160" s="215" t="s">
        <v>131</v>
      </c>
      <c r="E160" s="243" t="s">
        <v>19</v>
      </c>
      <c r="F160" s="244" t="s">
        <v>162</v>
      </c>
      <c r="G160" s="242"/>
      <c r="H160" s="245">
        <v>713.63000000000011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1" t="s">
        <v>131</v>
      </c>
      <c r="AU160" s="251" t="s">
        <v>85</v>
      </c>
      <c r="AV160" s="15" t="s">
        <v>123</v>
      </c>
      <c r="AW160" s="15" t="s">
        <v>37</v>
      </c>
      <c r="AX160" s="15" t="s">
        <v>83</v>
      </c>
      <c r="AY160" s="251" t="s">
        <v>116</v>
      </c>
    </row>
    <row r="161" s="2" customFormat="1" ht="24.15" customHeight="1">
      <c r="A161" s="40"/>
      <c r="B161" s="41"/>
      <c r="C161" s="202" t="s">
        <v>223</v>
      </c>
      <c r="D161" s="202" t="s">
        <v>118</v>
      </c>
      <c r="E161" s="203" t="s">
        <v>224</v>
      </c>
      <c r="F161" s="204" t="s">
        <v>225</v>
      </c>
      <c r="G161" s="205" t="s">
        <v>205</v>
      </c>
      <c r="H161" s="206">
        <v>713.63</v>
      </c>
      <c r="I161" s="207"/>
      <c r="J161" s="208">
        <f>ROUND(I161*H161,2)</f>
        <v>0</v>
      </c>
      <c r="K161" s="204" t="s">
        <v>19</v>
      </c>
      <c r="L161" s="46"/>
      <c r="M161" s="209" t="s">
        <v>19</v>
      </c>
      <c r="N161" s="210" t="s">
        <v>46</v>
      </c>
      <c r="O161" s="86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3" t="s">
        <v>123</v>
      </c>
      <c r="AT161" s="213" t="s">
        <v>118</v>
      </c>
      <c r="AU161" s="213" t="s">
        <v>85</v>
      </c>
      <c r="AY161" s="19" t="s">
        <v>116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9" t="s">
        <v>83</v>
      </c>
      <c r="BK161" s="214">
        <f>ROUND(I161*H161,2)</f>
        <v>0</v>
      </c>
      <c r="BL161" s="19" t="s">
        <v>123</v>
      </c>
      <c r="BM161" s="213" t="s">
        <v>226</v>
      </c>
    </row>
    <row r="162" s="14" customFormat="1">
      <c r="A162" s="14"/>
      <c r="B162" s="230"/>
      <c r="C162" s="231"/>
      <c r="D162" s="215" t="s">
        <v>131</v>
      </c>
      <c r="E162" s="232" t="s">
        <v>19</v>
      </c>
      <c r="F162" s="233" t="s">
        <v>227</v>
      </c>
      <c r="G162" s="231"/>
      <c r="H162" s="234">
        <v>312.68000000000001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131</v>
      </c>
      <c r="AU162" s="240" t="s">
        <v>85</v>
      </c>
      <c r="AV162" s="14" t="s">
        <v>85</v>
      </c>
      <c r="AW162" s="14" t="s">
        <v>37</v>
      </c>
      <c r="AX162" s="14" t="s">
        <v>75</v>
      </c>
      <c r="AY162" s="240" t="s">
        <v>116</v>
      </c>
    </row>
    <row r="163" s="14" customFormat="1">
      <c r="A163" s="14"/>
      <c r="B163" s="230"/>
      <c r="C163" s="231"/>
      <c r="D163" s="215" t="s">
        <v>131</v>
      </c>
      <c r="E163" s="232" t="s">
        <v>19</v>
      </c>
      <c r="F163" s="233" t="s">
        <v>228</v>
      </c>
      <c r="G163" s="231"/>
      <c r="H163" s="234">
        <v>400.94999999999999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131</v>
      </c>
      <c r="AU163" s="240" t="s">
        <v>85</v>
      </c>
      <c r="AV163" s="14" t="s">
        <v>85</v>
      </c>
      <c r="AW163" s="14" t="s">
        <v>37</v>
      </c>
      <c r="AX163" s="14" t="s">
        <v>75</v>
      </c>
      <c r="AY163" s="240" t="s">
        <v>116</v>
      </c>
    </row>
    <row r="164" s="15" customFormat="1">
      <c r="A164" s="15"/>
      <c r="B164" s="241"/>
      <c r="C164" s="242"/>
      <c r="D164" s="215" t="s">
        <v>131</v>
      </c>
      <c r="E164" s="243" t="s">
        <v>19</v>
      </c>
      <c r="F164" s="244" t="s">
        <v>162</v>
      </c>
      <c r="G164" s="242"/>
      <c r="H164" s="245">
        <v>713.63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1" t="s">
        <v>131</v>
      </c>
      <c r="AU164" s="251" t="s">
        <v>85</v>
      </c>
      <c r="AV164" s="15" t="s">
        <v>123</v>
      </c>
      <c r="AW164" s="15" t="s">
        <v>37</v>
      </c>
      <c r="AX164" s="15" t="s">
        <v>83</v>
      </c>
      <c r="AY164" s="251" t="s">
        <v>116</v>
      </c>
    </row>
    <row r="165" s="2" customFormat="1" ht="24.15" customHeight="1">
      <c r="A165" s="40"/>
      <c r="B165" s="41"/>
      <c r="C165" s="202" t="s">
        <v>229</v>
      </c>
      <c r="D165" s="202" t="s">
        <v>118</v>
      </c>
      <c r="E165" s="203" t="s">
        <v>230</v>
      </c>
      <c r="F165" s="204" t="s">
        <v>231</v>
      </c>
      <c r="G165" s="205" t="s">
        <v>205</v>
      </c>
      <c r="H165" s="206">
        <v>1.77</v>
      </c>
      <c r="I165" s="207"/>
      <c r="J165" s="208">
        <f>ROUND(I165*H165,2)</f>
        <v>0</v>
      </c>
      <c r="K165" s="204" t="s">
        <v>122</v>
      </c>
      <c r="L165" s="46"/>
      <c r="M165" s="209" t="s">
        <v>19</v>
      </c>
      <c r="N165" s="210" t="s">
        <v>46</v>
      </c>
      <c r="O165" s="86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3" t="s">
        <v>123</v>
      </c>
      <c r="AT165" s="213" t="s">
        <v>118</v>
      </c>
      <c r="AU165" s="213" t="s">
        <v>85</v>
      </c>
      <c r="AY165" s="19" t="s">
        <v>116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9" t="s">
        <v>83</v>
      </c>
      <c r="BK165" s="214">
        <f>ROUND(I165*H165,2)</f>
        <v>0</v>
      </c>
      <c r="BL165" s="19" t="s">
        <v>123</v>
      </c>
      <c r="BM165" s="213" t="s">
        <v>232</v>
      </c>
    </row>
    <row r="166" s="2" customFormat="1">
      <c r="A166" s="40"/>
      <c r="B166" s="41"/>
      <c r="C166" s="42"/>
      <c r="D166" s="215" t="s">
        <v>125</v>
      </c>
      <c r="E166" s="42"/>
      <c r="F166" s="216" t="s">
        <v>233</v>
      </c>
      <c r="G166" s="42"/>
      <c r="H166" s="42"/>
      <c r="I166" s="217"/>
      <c r="J166" s="42"/>
      <c r="K166" s="42"/>
      <c r="L166" s="46"/>
      <c r="M166" s="218"/>
      <c r="N166" s="21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125</v>
      </c>
      <c r="AU166" s="19" t="s">
        <v>85</v>
      </c>
    </row>
    <row r="167" s="14" customFormat="1">
      <c r="A167" s="14"/>
      <c r="B167" s="230"/>
      <c r="C167" s="231"/>
      <c r="D167" s="215" t="s">
        <v>131</v>
      </c>
      <c r="E167" s="232" t="s">
        <v>19</v>
      </c>
      <c r="F167" s="233" t="s">
        <v>234</v>
      </c>
      <c r="G167" s="231"/>
      <c r="H167" s="234">
        <v>1.77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131</v>
      </c>
      <c r="AU167" s="240" t="s">
        <v>85</v>
      </c>
      <c r="AV167" s="14" t="s">
        <v>85</v>
      </c>
      <c r="AW167" s="14" t="s">
        <v>37</v>
      </c>
      <c r="AX167" s="14" t="s">
        <v>83</v>
      </c>
      <c r="AY167" s="240" t="s">
        <v>116</v>
      </c>
    </row>
    <row r="168" s="2" customFormat="1" ht="24.15" customHeight="1">
      <c r="A168" s="40"/>
      <c r="B168" s="41"/>
      <c r="C168" s="202" t="s">
        <v>235</v>
      </c>
      <c r="D168" s="202" t="s">
        <v>118</v>
      </c>
      <c r="E168" s="203" t="s">
        <v>236</v>
      </c>
      <c r="F168" s="204" t="s">
        <v>237</v>
      </c>
      <c r="G168" s="205" t="s">
        <v>205</v>
      </c>
      <c r="H168" s="206">
        <v>66</v>
      </c>
      <c r="I168" s="207"/>
      <c r="J168" s="208">
        <f>ROUND(I168*H168,2)</f>
        <v>0</v>
      </c>
      <c r="K168" s="204" t="s">
        <v>19</v>
      </c>
      <c r="L168" s="46"/>
      <c r="M168" s="209" t="s">
        <v>19</v>
      </c>
      <c r="N168" s="210" t="s">
        <v>46</v>
      </c>
      <c r="O168" s="86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3" t="s">
        <v>123</v>
      </c>
      <c r="AT168" s="213" t="s">
        <v>118</v>
      </c>
      <c r="AU168" s="213" t="s">
        <v>85</v>
      </c>
      <c r="AY168" s="19" t="s">
        <v>116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9" t="s">
        <v>83</v>
      </c>
      <c r="BK168" s="214">
        <f>ROUND(I168*H168,2)</f>
        <v>0</v>
      </c>
      <c r="BL168" s="19" t="s">
        <v>123</v>
      </c>
      <c r="BM168" s="213" t="s">
        <v>238</v>
      </c>
    </row>
    <row r="169" s="13" customFormat="1">
      <c r="A169" s="13"/>
      <c r="B169" s="220"/>
      <c r="C169" s="221"/>
      <c r="D169" s="215" t="s">
        <v>131</v>
      </c>
      <c r="E169" s="222" t="s">
        <v>19</v>
      </c>
      <c r="F169" s="223" t="s">
        <v>132</v>
      </c>
      <c r="G169" s="221"/>
      <c r="H169" s="222" t="s">
        <v>19</v>
      </c>
      <c r="I169" s="224"/>
      <c r="J169" s="221"/>
      <c r="K169" s="221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131</v>
      </c>
      <c r="AU169" s="229" t="s">
        <v>85</v>
      </c>
      <c r="AV169" s="13" t="s">
        <v>83</v>
      </c>
      <c r="AW169" s="13" t="s">
        <v>37</v>
      </c>
      <c r="AX169" s="13" t="s">
        <v>75</v>
      </c>
      <c r="AY169" s="229" t="s">
        <v>116</v>
      </c>
    </row>
    <row r="170" s="14" customFormat="1">
      <c r="A170" s="14"/>
      <c r="B170" s="230"/>
      <c r="C170" s="231"/>
      <c r="D170" s="215" t="s">
        <v>131</v>
      </c>
      <c r="E170" s="232" t="s">
        <v>19</v>
      </c>
      <c r="F170" s="233" t="s">
        <v>239</v>
      </c>
      <c r="G170" s="231"/>
      <c r="H170" s="234">
        <v>66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131</v>
      </c>
      <c r="AU170" s="240" t="s">
        <v>85</v>
      </c>
      <c r="AV170" s="14" t="s">
        <v>85</v>
      </c>
      <c r="AW170" s="14" t="s">
        <v>37</v>
      </c>
      <c r="AX170" s="14" t="s">
        <v>83</v>
      </c>
      <c r="AY170" s="240" t="s">
        <v>116</v>
      </c>
    </row>
    <row r="171" s="2" customFormat="1" ht="24.15" customHeight="1">
      <c r="A171" s="40"/>
      <c r="B171" s="41"/>
      <c r="C171" s="202" t="s">
        <v>240</v>
      </c>
      <c r="D171" s="202" t="s">
        <v>118</v>
      </c>
      <c r="E171" s="203" t="s">
        <v>241</v>
      </c>
      <c r="F171" s="204" t="s">
        <v>242</v>
      </c>
      <c r="G171" s="205" t="s">
        <v>205</v>
      </c>
      <c r="H171" s="206">
        <v>66</v>
      </c>
      <c r="I171" s="207"/>
      <c r="J171" s="208">
        <f>ROUND(I171*H171,2)</f>
        <v>0</v>
      </c>
      <c r="K171" s="204" t="s">
        <v>19</v>
      </c>
      <c r="L171" s="46"/>
      <c r="M171" s="209" t="s">
        <v>19</v>
      </c>
      <c r="N171" s="210" t="s">
        <v>46</v>
      </c>
      <c r="O171" s="86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3" t="s">
        <v>123</v>
      </c>
      <c r="AT171" s="213" t="s">
        <v>118</v>
      </c>
      <c r="AU171" s="213" t="s">
        <v>85</v>
      </c>
      <c r="AY171" s="19" t="s">
        <v>116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9" t="s">
        <v>83</v>
      </c>
      <c r="BK171" s="214">
        <f>ROUND(I171*H171,2)</f>
        <v>0</v>
      </c>
      <c r="BL171" s="19" t="s">
        <v>123</v>
      </c>
      <c r="BM171" s="213" t="s">
        <v>243</v>
      </c>
    </row>
    <row r="172" s="2" customFormat="1" ht="24.15" customHeight="1">
      <c r="A172" s="40"/>
      <c r="B172" s="41"/>
      <c r="C172" s="202" t="s">
        <v>7</v>
      </c>
      <c r="D172" s="202" t="s">
        <v>118</v>
      </c>
      <c r="E172" s="203" t="s">
        <v>244</v>
      </c>
      <c r="F172" s="204" t="s">
        <v>245</v>
      </c>
      <c r="G172" s="205" t="s">
        <v>205</v>
      </c>
      <c r="H172" s="206">
        <v>7.2000000000000002</v>
      </c>
      <c r="I172" s="207"/>
      <c r="J172" s="208">
        <f>ROUND(I172*H172,2)</f>
        <v>0</v>
      </c>
      <c r="K172" s="204" t="s">
        <v>19</v>
      </c>
      <c r="L172" s="46"/>
      <c r="M172" s="209" t="s">
        <v>19</v>
      </c>
      <c r="N172" s="210" t="s">
        <v>46</v>
      </c>
      <c r="O172" s="86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3" t="s">
        <v>123</v>
      </c>
      <c r="AT172" s="213" t="s">
        <v>118</v>
      </c>
      <c r="AU172" s="213" t="s">
        <v>85</v>
      </c>
      <c r="AY172" s="19" t="s">
        <v>116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9" t="s">
        <v>83</v>
      </c>
      <c r="BK172" s="214">
        <f>ROUND(I172*H172,2)</f>
        <v>0</v>
      </c>
      <c r="BL172" s="19" t="s">
        <v>123</v>
      </c>
      <c r="BM172" s="213" t="s">
        <v>246</v>
      </c>
    </row>
    <row r="173" s="13" customFormat="1">
      <c r="A173" s="13"/>
      <c r="B173" s="220"/>
      <c r="C173" s="221"/>
      <c r="D173" s="215" t="s">
        <v>131</v>
      </c>
      <c r="E173" s="222" t="s">
        <v>19</v>
      </c>
      <c r="F173" s="223" t="s">
        <v>132</v>
      </c>
      <c r="G173" s="221"/>
      <c r="H173" s="222" t="s">
        <v>19</v>
      </c>
      <c r="I173" s="224"/>
      <c r="J173" s="221"/>
      <c r="K173" s="221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131</v>
      </c>
      <c r="AU173" s="229" t="s">
        <v>85</v>
      </c>
      <c r="AV173" s="13" t="s">
        <v>83</v>
      </c>
      <c r="AW173" s="13" t="s">
        <v>37</v>
      </c>
      <c r="AX173" s="13" t="s">
        <v>75</v>
      </c>
      <c r="AY173" s="229" t="s">
        <v>116</v>
      </c>
    </row>
    <row r="174" s="14" customFormat="1">
      <c r="A174" s="14"/>
      <c r="B174" s="230"/>
      <c r="C174" s="231"/>
      <c r="D174" s="215" t="s">
        <v>131</v>
      </c>
      <c r="E174" s="232" t="s">
        <v>19</v>
      </c>
      <c r="F174" s="233" t="s">
        <v>247</v>
      </c>
      <c r="G174" s="231"/>
      <c r="H174" s="234">
        <v>7.2000000000000002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131</v>
      </c>
      <c r="AU174" s="240" t="s">
        <v>85</v>
      </c>
      <c r="AV174" s="14" t="s">
        <v>85</v>
      </c>
      <c r="AW174" s="14" t="s">
        <v>37</v>
      </c>
      <c r="AX174" s="14" t="s">
        <v>83</v>
      </c>
      <c r="AY174" s="240" t="s">
        <v>116</v>
      </c>
    </row>
    <row r="175" s="2" customFormat="1" ht="24.15" customHeight="1">
      <c r="A175" s="40"/>
      <c r="B175" s="41"/>
      <c r="C175" s="202" t="s">
        <v>248</v>
      </c>
      <c r="D175" s="202" t="s">
        <v>118</v>
      </c>
      <c r="E175" s="203" t="s">
        <v>249</v>
      </c>
      <c r="F175" s="204" t="s">
        <v>250</v>
      </c>
      <c r="G175" s="205" t="s">
        <v>205</v>
      </c>
      <c r="H175" s="206">
        <v>7.2000000000000002</v>
      </c>
      <c r="I175" s="207"/>
      <c r="J175" s="208">
        <f>ROUND(I175*H175,2)</f>
        <v>0</v>
      </c>
      <c r="K175" s="204" t="s">
        <v>19</v>
      </c>
      <c r="L175" s="46"/>
      <c r="M175" s="209" t="s">
        <v>19</v>
      </c>
      <c r="N175" s="210" t="s">
        <v>46</v>
      </c>
      <c r="O175" s="86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3" t="s">
        <v>123</v>
      </c>
      <c r="AT175" s="213" t="s">
        <v>118</v>
      </c>
      <c r="AU175" s="213" t="s">
        <v>85</v>
      </c>
      <c r="AY175" s="19" t="s">
        <v>116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9" t="s">
        <v>83</v>
      </c>
      <c r="BK175" s="214">
        <f>ROUND(I175*H175,2)</f>
        <v>0</v>
      </c>
      <c r="BL175" s="19" t="s">
        <v>123</v>
      </c>
      <c r="BM175" s="213" t="s">
        <v>251</v>
      </c>
    </row>
    <row r="176" s="2" customFormat="1" ht="14.4" customHeight="1">
      <c r="A176" s="40"/>
      <c r="B176" s="41"/>
      <c r="C176" s="202" t="s">
        <v>252</v>
      </c>
      <c r="D176" s="202" t="s">
        <v>118</v>
      </c>
      <c r="E176" s="203" t="s">
        <v>253</v>
      </c>
      <c r="F176" s="204" t="s">
        <v>254</v>
      </c>
      <c r="G176" s="205" t="s">
        <v>121</v>
      </c>
      <c r="H176" s="206">
        <v>132</v>
      </c>
      <c r="I176" s="207"/>
      <c r="J176" s="208">
        <f>ROUND(I176*H176,2)</f>
        <v>0</v>
      </c>
      <c r="K176" s="204" t="s">
        <v>122</v>
      </c>
      <c r="L176" s="46"/>
      <c r="M176" s="209" t="s">
        <v>19</v>
      </c>
      <c r="N176" s="210" t="s">
        <v>46</v>
      </c>
      <c r="O176" s="86"/>
      <c r="P176" s="211">
        <f>O176*H176</f>
        <v>0</v>
      </c>
      <c r="Q176" s="211">
        <v>0.00085132000000000003</v>
      </c>
      <c r="R176" s="211">
        <f>Q176*H176</f>
        <v>0.11237424</v>
      </c>
      <c r="S176" s="211">
        <v>0</v>
      </c>
      <c r="T176" s="21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3" t="s">
        <v>123</v>
      </c>
      <c r="AT176" s="213" t="s">
        <v>118</v>
      </c>
      <c r="AU176" s="213" t="s">
        <v>85</v>
      </c>
      <c r="AY176" s="19" t="s">
        <v>116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9" t="s">
        <v>83</v>
      </c>
      <c r="BK176" s="214">
        <f>ROUND(I176*H176,2)</f>
        <v>0</v>
      </c>
      <c r="BL176" s="19" t="s">
        <v>123</v>
      </c>
      <c r="BM176" s="213" t="s">
        <v>255</v>
      </c>
    </row>
    <row r="177" s="2" customFormat="1">
      <c r="A177" s="40"/>
      <c r="B177" s="41"/>
      <c r="C177" s="42"/>
      <c r="D177" s="215" t="s">
        <v>125</v>
      </c>
      <c r="E177" s="42"/>
      <c r="F177" s="216" t="s">
        <v>256</v>
      </c>
      <c r="G177" s="42"/>
      <c r="H177" s="42"/>
      <c r="I177" s="217"/>
      <c r="J177" s="42"/>
      <c r="K177" s="42"/>
      <c r="L177" s="46"/>
      <c r="M177" s="218"/>
      <c r="N177" s="21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125</v>
      </c>
      <c r="AU177" s="19" t="s">
        <v>85</v>
      </c>
    </row>
    <row r="178" s="14" customFormat="1">
      <c r="A178" s="14"/>
      <c r="B178" s="230"/>
      <c r="C178" s="231"/>
      <c r="D178" s="215" t="s">
        <v>131</v>
      </c>
      <c r="E178" s="232" t="s">
        <v>19</v>
      </c>
      <c r="F178" s="233" t="s">
        <v>257</v>
      </c>
      <c r="G178" s="231"/>
      <c r="H178" s="234">
        <v>132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131</v>
      </c>
      <c r="AU178" s="240" t="s">
        <v>85</v>
      </c>
      <c r="AV178" s="14" t="s">
        <v>85</v>
      </c>
      <c r="AW178" s="14" t="s">
        <v>37</v>
      </c>
      <c r="AX178" s="14" t="s">
        <v>83</v>
      </c>
      <c r="AY178" s="240" t="s">
        <v>116</v>
      </c>
    </row>
    <row r="179" s="2" customFormat="1" ht="24.15" customHeight="1">
      <c r="A179" s="40"/>
      <c r="B179" s="41"/>
      <c r="C179" s="202" t="s">
        <v>258</v>
      </c>
      <c r="D179" s="202" t="s">
        <v>118</v>
      </c>
      <c r="E179" s="203" t="s">
        <v>259</v>
      </c>
      <c r="F179" s="204" t="s">
        <v>260</v>
      </c>
      <c r="G179" s="205" t="s">
        <v>121</v>
      </c>
      <c r="H179" s="206">
        <v>132</v>
      </c>
      <c r="I179" s="207"/>
      <c r="J179" s="208">
        <f>ROUND(I179*H179,2)</f>
        <v>0</v>
      </c>
      <c r="K179" s="204" t="s">
        <v>122</v>
      </c>
      <c r="L179" s="46"/>
      <c r="M179" s="209" t="s">
        <v>19</v>
      </c>
      <c r="N179" s="210" t="s">
        <v>46</v>
      </c>
      <c r="O179" s="86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3" t="s">
        <v>123</v>
      </c>
      <c r="AT179" s="213" t="s">
        <v>118</v>
      </c>
      <c r="AU179" s="213" t="s">
        <v>85</v>
      </c>
      <c r="AY179" s="19" t="s">
        <v>116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9" t="s">
        <v>83</v>
      </c>
      <c r="BK179" s="214">
        <f>ROUND(I179*H179,2)</f>
        <v>0</v>
      </c>
      <c r="BL179" s="19" t="s">
        <v>123</v>
      </c>
      <c r="BM179" s="213" t="s">
        <v>261</v>
      </c>
    </row>
    <row r="180" s="2" customFormat="1" ht="24.15" customHeight="1">
      <c r="A180" s="40"/>
      <c r="B180" s="41"/>
      <c r="C180" s="202" t="s">
        <v>262</v>
      </c>
      <c r="D180" s="202" t="s">
        <v>118</v>
      </c>
      <c r="E180" s="203" t="s">
        <v>263</v>
      </c>
      <c r="F180" s="204" t="s">
        <v>264</v>
      </c>
      <c r="G180" s="205" t="s">
        <v>205</v>
      </c>
      <c r="H180" s="206">
        <v>73.200000000000003</v>
      </c>
      <c r="I180" s="207"/>
      <c r="J180" s="208">
        <f>ROUND(I180*H180,2)</f>
        <v>0</v>
      </c>
      <c r="K180" s="204" t="s">
        <v>19</v>
      </c>
      <c r="L180" s="46"/>
      <c r="M180" s="209" t="s">
        <v>19</v>
      </c>
      <c r="N180" s="210" t="s">
        <v>46</v>
      </c>
      <c r="O180" s="86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3" t="s">
        <v>123</v>
      </c>
      <c r="AT180" s="213" t="s">
        <v>118</v>
      </c>
      <c r="AU180" s="213" t="s">
        <v>85</v>
      </c>
      <c r="AY180" s="19" t="s">
        <v>116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9" t="s">
        <v>83</v>
      </c>
      <c r="BK180" s="214">
        <f>ROUND(I180*H180,2)</f>
        <v>0</v>
      </c>
      <c r="BL180" s="19" t="s">
        <v>123</v>
      </c>
      <c r="BM180" s="213" t="s">
        <v>265</v>
      </c>
    </row>
    <row r="181" s="14" customFormat="1">
      <c r="A181" s="14"/>
      <c r="B181" s="230"/>
      <c r="C181" s="231"/>
      <c r="D181" s="215" t="s">
        <v>131</v>
      </c>
      <c r="E181" s="232" t="s">
        <v>19</v>
      </c>
      <c r="F181" s="233" t="s">
        <v>266</v>
      </c>
      <c r="G181" s="231"/>
      <c r="H181" s="234">
        <v>66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131</v>
      </c>
      <c r="AU181" s="240" t="s">
        <v>85</v>
      </c>
      <c r="AV181" s="14" t="s">
        <v>85</v>
      </c>
      <c r="AW181" s="14" t="s">
        <v>37</v>
      </c>
      <c r="AX181" s="14" t="s">
        <v>75</v>
      </c>
      <c r="AY181" s="240" t="s">
        <v>116</v>
      </c>
    </row>
    <row r="182" s="14" customFormat="1">
      <c r="A182" s="14"/>
      <c r="B182" s="230"/>
      <c r="C182" s="231"/>
      <c r="D182" s="215" t="s">
        <v>131</v>
      </c>
      <c r="E182" s="232" t="s">
        <v>19</v>
      </c>
      <c r="F182" s="233" t="s">
        <v>267</v>
      </c>
      <c r="G182" s="231"/>
      <c r="H182" s="234">
        <v>7.2000000000000002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131</v>
      </c>
      <c r="AU182" s="240" t="s">
        <v>85</v>
      </c>
      <c r="AV182" s="14" t="s">
        <v>85</v>
      </c>
      <c r="AW182" s="14" t="s">
        <v>37</v>
      </c>
      <c r="AX182" s="14" t="s">
        <v>75</v>
      </c>
      <c r="AY182" s="240" t="s">
        <v>116</v>
      </c>
    </row>
    <row r="183" s="15" customFormat="1">
      <c r="A183" s="15"/>
      <c r="B183" s="241"/>
      <c r="C183" s="242"/>
      <c r="D183" s="215" t="s">
        <v>131</v>
      </c>
      <c r="E183" s="243" t="s">
        <v>19</v>
      </c>
      <c r="F183" s="244" t="s">
        <v>162</v>
      </c>
      <c r="G183" s="242"/>
      <c r="H183" s="245">
        <v>73.200000000000003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1" t="s">
        <v>131</v>
      </c>
      <c r="AU183" s="251" t="s">
        <v>85</v>
      </c>
      <c r="AV183" s="15" t="s">
        <v>123</v>
      </c>
      <c r="AW183" s="15" t="s">
        <v>37</v>
      </c>
      <c r="AX183" s="15" t="s">
        <v>83</v>
      </c>
      <c r="AY183" s="251" t="s">
        <v>116</v>
      </c>
    </row>
    <row r="184" s="2" customFormat="1" ht="24.15" customHeight="1">
      <c r="A184" s="40"/>
      <c r="B184" s="41"/>
      <c r="C184" s="202" t="s">
        <v>268</v>
      </c>
      <c r="D184" s="202" t="s">
        <v>118</v>
      </c>
      <c r="E184" s="203" t="s">
        <v>269</v>
      </c>
      <c r="F184" s="204" t="s">
        <v>270</v>
      </c>
      <c r="G184" s="205" t="s">
        <v>205</v>
      </c>
      <c r="H184" s="206">
        <v>786.83000000000004</v>
      </c>
      <c r="I184" s="207"/>
      <c r="J184" s="208">
        <f>ROUND(I184*H184,2)</f>
        <v>0</v>
      </c>
      <c r="K184" s="204" t="s">
        <v>19</v>
      </c>
      <c r="L184" s="46"/>
      <c r="M184" s="209" t="s">
        <v>19</v>
      </c>
      <c r="N184" s="210" t="s">
        <v>46</v>
      </c>
      <c r="O184" s="86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3" t="s">
        <v>123</v>
      </c>
      <c r="AT184" s="213" t="s">
        <v>118</v>
      </c>
      <c r="AU184" s="213" t="s">
        <v>85</v>
      </c>
      <c r="AY184" s="19" t="s">
        <v>116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9" t="s">
        <v>83</v>
      </c>
      <c r="BK184" s="214">
        <f>ROUND(I184*H184,2)</f>
        <v>0</v>
      </c>
      <c r="BL184" s="19" t="s">
        <v>123</v>
      </c>
      <c r="BM184" s="213" t="s">
        <v>271</v>
      </c>
    </row>
    <row r="185" s="14" customFormat="1">
      <c r="A185" s="14"/>
      <c r="B185" s="230"/>
      <c r="C185" s="231"/>
      <c r="D185" s="215" t="s">
        <v>131</v>
      </c>
      <c r="E185" s="232" t="s">
        <v>19</v>
      </c>
      <c r="F185" s="233" t="s">
        <v>272</v>
      </c>
      <c r="G185" s="231"/>
      <c r="H185" s="234">
        <v>713.63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131</v>
      </c>
      <c r="AU185" s="240" t="s">
        <v>85</v>
      </c>
      <c r="AV185" s="14" t="s">
        <v>85</v>
      </c>
      <c r="AW185" s="14" t="s">
        <v>37</v>
      </c>
      <c r="AX185" s="14" t="s">
        <v>75</v>
      </c>
      <c r="AY185" s="240" t="s">
        <v>116</v>
      </c>
    </row>
    <row r="186" s="14" customFormat="1">
      <c r="A186" s="14"/>
      <c r="B186" s="230"/>
      <c r="C186" s="231"/>
      <c r="D186" s="215" t="s">
        <v>131</v>
      </c>
      <c r="E186" s="232" t="s">
        <v>19</v>
      </c>
      <c r="F186" s="233" t="s">
        <v>266</v>
      </c>
      <c r="G186" s="231"/>
      <c r="H186" s="234">
        <v>66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131</v>
      </c>
      <c r="AU186" s="240" t="s">
        <v>85</v>
      </c>
      <c r="AV186" s="14" t="s">
        <v>85</v>
      </c>
      <c r="AW186" s="14" t="s">
        <v>37</v>
      </c>
      <c r="AX186" s="14" t="s">
        <v>75</v>
      </c>
      <c r="AY186" s="240" t="s">
        <v>116</v>
      </c>
    </row>
    <row r="187" s="14" customFormat="1">
      <c r="A187" s="14"/>
      <c r="B187" s="230"/>
      <c r="C187" s="231"/>
      <c r="D187" s="215" t="s">
        <v>131</v>
      </c>
      <c r="E187" s="232" t="s">
        <v>19</v>
      </c>
      <c r="F187" s="233" t="s">
        <v>267</v>
      </c>
      <c r="G187" s="231"/>
      <c r="H187" s="234">
        <v>7.2000000000000002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131</v>
      </c>
      <c r="AU187" s="240" t="s">
        <v>85</v>
      </c>
      <c r="AV187" s="14" t="s">
        <v>85</v>
      </c>
      <c r="AW187" s="14" t="s">
        <v>37</v>
      </c>
      <c r="AX187" s="14" t="s">
        <v>75</v>
      </c>
      <c r="AY187" s="240" t="s">
        <v>116</v>
      </c>
    </row>
    <row r="188" s="15" customFormat="1">
      <c r="A188" s="15"/>
      <c r="B188" s="241"/>
      <c r="C188" s="242"/>
      <c r="D188" s="215" t="s">
        <v>131</v>
      </c>
      <c r="E188" s="243" t="s">
        <v>19</v>
      </c>
      <c r="F188" s="244" t="s">
        <v>162</v>
      </c>
      <c r="G188" s="242"/>
      <c r="H188" s="245">
        <v>786.83000000000004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1" t="s">
        <v>131</v>
      </c>
      <c r="AU188" s="251" t="s">
        <v>85</v>
      </c>
      <c r="AV188" s="15" t="s">
        <v>123</v>
      </c>
      <c r="AW188" s="15" t="s">
        <v>37</v>
      </c>
      <c r="AX188" s="15" t="s">
        <v>83</v>
      </c>
      <c r="AY188" s="251" t="s">
        <v>116</v>
      </c>
    </row>
    <row r="189" s="2" customFormat="1" ht="37.8" customHeight="1">
      <c r="A189" s="40"/>
      <c r="B189" s="41"/>
      <c r="C189" s="202" t="s">
        <v>273</v>
      </c>
      <c r="D189" s="202" t="s">
        <v>118</v>
      </c>
      <c r="E189" s="203" t="s">
        <v>274</v>
      </c>
      <c r="F189" s="204" t="s">
        <v>275</v>
      </c>
      <c r="G189" s="205" t="s">
        <v>205</v>
      </c>
      <c r="H189" s="206">
        <v>3147.3200000000002</v>
      </c>
      <c r="I189" s="207"/>
      <c r="J189" s="208">
        <f>ROUND(I189*H189,2)</f>
        <v>0</v>
      </c>
      <c r="K189" s="204" t="s">
        <v>19</v>
      </c>
      <c r="L189" s="46"/>
      <c r="M189" s="209" t="s">
        <v>19</v>
      </c>
      <c r="N189" s="210" t="s">
        <v>46</v>
      </c>
      <c r="O189" s="86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3" t="s">
        <v>123</v>
      </c>
      <c r="AT189" s="213" t="s">
        <v>118</v>
      </c>
      <c r="AU189" s="213" t="s">
        <v>85</v>
      </c>
      <c r="AY189" s="19" t="s">
        <v>116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9" t="s">
        <v>83</v>
      </c>
      <c r="BK189" s="214">
        <f>ROUND(I189*H189,2)</f>
        <v>0</v>
      </c>
      <c r="BL189" s="19" t="s">
        <v>123</v>
      </c>
      <c r="BM189" s="213" t="s">
        <v>276</v>
      </c>
    </row>
    <row r="190" s="14" customFormat="1">
      <c r="A190" s="14"/>
      <c r="B190" s="230"/>
      <c r="C190" s="231"/>
      <c r="D190" s="215" t="s">
        <v>131</v>
      </c>
      <c r="E190" s="232" t="s">
        <v>19</v>
      </c>
      <c r="F190" s="233" t="s">
        <v>277</v>
      </c>
      <c r="G190" s="231"/>
      <c r="H190" s="234">
        <v>3147.3200000000002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131</v>
      </c>
      <c r="AU190" s="240" t="s">
        <v>85</v>
      </c>
      <c r="AV190" s="14" t="s">
        <v>85</v>
      </c>
      <c r="AW190" s="14" t="s">
        <v>37</v>
      </c>
      <c r="AX190" s="14" t="s">
        <v>83</v>
      </c>
      <c r="AY190" s="240" t="s">
        <v>116</v>
      </c>
    </row>
    <row r="191" s="2" customFormat="1" ht="24.15" customHeight="1">
      <c r="A191" s="40"/>
      <c r="B191" s="41"/>
      <c r="C191" s="202" t="s">
        <v>278</v>
      </c>
      <c r="D191" s="202" t="s">
        <v>118</v>
      </c>
      <c r="E191" s="203" t="s">
        <v>279</v>
      </c>
      <c r="F191" s="204" t="s">
        <v>280</v>
      </c>
      <c r="G191" s="205" t="s">
        <v>205</v>
      </c>
      <c r="H191" s="206">
        <v>786.83000000000004</v>
      </c>
      <c r="I191" s="207"/>
      <c r="J191" s="208">
        <f>ROUND(I191*H191,2)</f>
        <v>0</v>
      </c>
      <c r="K191" s="204" t="s">
        <v>19</v>
      </c>
      <c r="L191" s="46"/>
      <c r="M191" s="209" t="s">
        <v>19</v>
      </c>
      <c r="N191" s="210" t="s">
        <v>46</v>
      </c>
      <c r="O191" s="86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3" t="s">
        <v>123</v>
      </c>
      <c r="AT191" s="213" t="s">
        <v>118</v>
      </c>
      <c r="AU191" s="213" t="s">
        <v>85</v>
      </c>
      <c r="AY191" s="19" t="s">
        <v>116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9" t="s">
        <v>83</v>
      </c>
      <c r="BK191" s="214">
        <f>ROUND(I191*H191,2)</f>
        <v>0</v>
      </c>
      <c r="BL191" s="19" t="s">
        <v>123</v>
      </c>
      <c r="BM191" s="213" t="s">
        <v>281</v>
      </c>
    </row>
    <row r="192" s="2" customFormat="1" ht="24.15" customHeight="1">
      <c r="A192" s="40"/>
      <c r="B192" s="41"/>
      <c r="C192" s="202" t="s">
        <v>282</v>
      </c>
      <c r="D192" s="202" t="s">
        <v>118</v>
      </c>
      <c r="E192" s="203" t="s">
        <v>283</v>
      </c>
      <c r="F192" s="204" t="s">
        <v>284</v>
      </c>
      <c r="G192" s="205" t="s">
        <v>205</v>
      </c>
      <c r="H192" s="206">
        <v>786.83000000000004</v>
      </c>
      <c r="I192" s="207"/>
      <c r="J192" s="208">
        <f>ROUND(I192*H192,2)</f>
        <v>0</v>
      </c>
      <c r="K192" s="204" t="s">
        <v>122</v>
      </c>
      <c r="L192" s="46"/>
      <c r="M192" s="209" t="s">
        <v>19</v>
      </c>
      <c r="N192" s="210" t="s">
        <v>46</v>
      </c>
      <c r="O192" s="86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3" t="s">
        <v>123</v>
      </c>
      <c r="AT192" s="213" t="s">
        <v>118</v>
      </c>
      <c r="AU192" s="213" t="s">
        <v>85</v>
      </c>
      <c r="AY192" s="19" t="s">
        <v>116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9" t="s">
        <v>83</v>
      </c>
      <c r="BK192" s="214">
        <f>ROUND(I192*H192,2)</f>
        <v>0</v>
      </c>
      <c r="BL192" s="19" t="s">
        <v>123</v>
      </c>
      <c r="BM192" s="213" t="s">
        <v>285</v>
      </c>
    </row>
    <row r="193" s="2" customFormat="1">
      <c r="A193" s="40"/>
      <c r="B193" s="41"/>
      <c r="C193" s="42"/>
      <c r="D193" s="215" t="s">
        <v>125</v>
      </c>
      <c r="E193" s="42"/>
      <c r="F193" s="216" t="s">
        <v>286</v>
      </c>
      <c r="G193" s="42"/>
      <c r="H193" s="42"/>
      <c r="I193" s="217"/>
      <c r="J193" s="42"/>
      <c r="K193" s="42"/>
      <c r="L193" s="46"/>
      <c r="M193" s="218"/>
      <c r="N193" s="21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125</v>
      </c>
      <c r="AU193" s="19" t="s">
        <v>85</v>
      </c>
    </row>
    <row r="194" s="14" customFormat="1">
      <c r="A194" s="14"/>
      <c r="B194" s="230"/>
      <c r="C194" s="231"/>
      <c r="D194" s="215" t="s">
        <v>131</v>
      </c>
      <c r="E194" s="232" t="s">
        <v>19</v>
      </c>
      <c r="F194" s="233" t="s">
        <v>272</v>
      </c>
      <c r="G194" s="231"/>
      <c r="H194" s="234">
        <v>713.63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131</v>
      </c>
      <c r="AU194" s="240" t="s">
        <v>85</v>
      </c>
      <c r="AV194" s="14" t="s">
        <v>85</v>
      </c>
      <c r="AW194" s="14" t="s">
        <v>37</v>
      </c>
      <c r="AX194" s="14" t="s">
        <v>75</v>
      </c>
      <c r="AY194" s="240" t="s">
        <v>116</v>
      </c>
    </row>
    <row r="195" s="14" customFormat="1">
      <c r="A195" s="14"/>
      <c r="B195" s="230"/>
      <c r="C195" s="231"/>
      <c r="D195" s="215" t="s">
        <v>131</v>
      </c>
      <c r="E195" s="232" t="s">
        <v>19</v>
      </c>
      <c r="F195" s="233" t="s">
        <v>266</v>
      </c>
      <c r="G195" s="231"/>
      <c r="H195" s="234">
        <v>66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131</v>
      </c>
      <c r="AU195" s="240" t="s">
        <v>85</v>
      </c>
      <c r="AV195" s="14" t="s">
        <v>85</v>
      </c>
      <c r="AW195" s="14" t="s">
        <v>37</v>
      </c>
      <c r="AX195" s="14" t="s">
        <v>75</v>
      </c>
      <c r="AY195" s="240" t="s">
        <v>116</v>
      </c>
    </row>
    <row r="196" s="14" customFormat="1">
      <c r="A196" s="14"/>
      <c r="B196" s="230"/>
      <c r="C196" s="231"/>
      <c r="D196" s="215" t="s">
        <v>131</v>
      </c>
      <c r="E196" s="232" t="s">
        <v>19</v>
      </c>
      <c r="F196" s="233" t="s">
        <v>267</v>
      </c>
      <c r="G196" s="231"/>
      <c r="H196" s="234">
        <v>7.2000000000000002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131</v>
      </c>
      <c r="AU196" s="240" t="s">
        <v>85</v>
      </c>
      <c r="AV196" s="14" t="s">
        <v>85</v>
      </c>
      <c r="AW196" s="14" t="s">
        <v>37</v>
      </c>
      <c r="AX196" s="14" t="s">
        <v>75</v>
      </c>
      <c r="AY196" s="240" t="s">
        <v>116</v>
      </c>
    </row>
    <row r="197" s="15" customFormat="1">
      <c r="A197" s="15"/>
      <c r="B197" s="241"/>
      <c r="C197" s="242"/>
      <c r="D197" s="215" t="s">
        <v>131</v>
      </c>
      <c r="E197" s="243" t="s">
        <v>19</v>
      </c>
      <c r="F197" s="244" t="s">
        <v>162</v>
      </c>
      <c r="G197" s="242"/>
      <c r="H197" s="245">
        <v>786.83000000000004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1" t="s">
        <v>131</v>
      </c>
      <c r="AU197" s="251" t="s">
        <v>85</v>
      </c>
      <c r="AV197" s="15" t="s">
        <v>123</v>
      </c>
      <c r="AW197" s="15" t="s">
        <v>37</v>
      </c>
      <c r="AX197" s="15" t="s">
        <v>83</v>
      </c>
      <c r="AY197" s="251" t="s">
        <v>116</v>
      </c>
    </row>
    <row r="198" s="2" customFormat="1" ht="14.4" customHeight="1">
      <c r="A198" s="40"/>
      <c r="B198" s="41"/>
      <c r="C198" s="202" t="s">
        <v>287</v>
      </c>
      <c r="D198" s="202" t="s">
        <v>118</v>
      </c>
      <c r="E198" s="203" t="s">
        <v>288</v>
      </c>
      <c r="F198" s="204" t="s">
        <v>289</v>
      </c>
      <c r="G198" s="205" t="s">
        <v>290</v>
      </c>
      <c r="H198" s="206">
        <v>1416.2940000000001</v>
      </c>
      <c r="I198" s="207"/>
      <c r="J198" s="208">
        <f>ROUND(I198*H198,2)</f>
        <v>0</v>
      </c>
      <c r="K198" s="204" t="s">
        <v>19</v>
      </c>
      <c r="L198" s="46"/>
      <c r="M198" s="209" t="s">
        <v>19</v>
      </c>
      <c r="N198" s="210" t="s">
        <v>46</v>
      </c>
      <c r="O198" s="86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3" t="s">
        <v>123</v>
      </c>
      <c r="AT198" s="213" t="s">
        <v>118</v>
      </c>
      <c r="AU198" s="213" t="s">
        <v>85</v>
      </c>
      <c r="AY198" s="19" t="s">
        <v>116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9" t="s">
        <v>83</v>
      </c>
      <c r="BK198" s="214">
        <f>ROUND(I198*H198,2)</f>
        <v>0</v>
      </c>
      <c r="BL198" s="19" t="s">
        <v>123</v>
      </c>
      <c r="BM198" s="213" t="s">
        <v>291</v>
      </c>
    </row>
    <row r="199" s="14" customFormat="1">
      <c r="A199" s="14"/>
      <c r="B199" s="230"/>
      <c r="C199" s="231"/>
      <c r="D199" s="215" t="s">
        <v>131</v>
      </c>
      <c r="E199" s="232" t="s">
        <v>19</v>
      </c>
      <c r="F199" s="233" t="s">
        <v>292</v>
      </c>
      <c r="G199" s="231"/>
      <c r="H199" s="234">
        <v>1284.5340000000001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131</v>
      </c>
      <c r="AU199" s="240" t="s">
        <v>85</v>
      </c>
      <c r="AV199" s="14" t="s">
        <v>85</v>
      </c>
      <c r="AW199" s="14" t="s">
        <v>37</v>
      </c>
      <c r="AX199" s="14" t="s">
        <v>75</v>
      </c>
      <c r="AY199" s="240" t="s">
        <v>116</v>
      </c>
    </row>
    <row r="200" s="14" customFormat="1">
      <c r="A200" s="14"/>
      <c r="B200" s="230"/>
      <c r="C200" s="231"/>
      <c r="D200" s="215" t="s">
        <v>131</v>
      </c>
      <c r="E200" s="232" t="s">
        <v>19</v>
      </c>
      <c r="F200" s="233" t="s">
        <v>293</v>
      </c>
      <c r="G200" s="231"/>
      <c r="H200" s="234">
        <v>118.8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131</v>
      </c>
      <c r="AU200" s="240" t="s">
        <v>85</v>
      </c>
      <c r="AV200" s="14" t="s">
        <v>85</v>
      </c>
      <c r="AW200" s="14" t="s">
        <v>37</v>
      </c>
      <c r="AX200" s="14" t="s">
        <v>75</v>
      </c>
      <c r="AY200" s="240" t="s">
        <v>116</v>
      </c>
    </row>
    <row r="201" s="14" customFormat="1">
      <c r="A201" s="14"/>
      <c r="B201" s="230"/>
      <c r="C201" s="231"/>
      <c r="D201" s="215" t="s">
        <v>131</v>
      </c>
      <c r="E201" s="232" t="s">
        <v>19</v>
      </c>
      <c r="F201" s="233" t="s">
        <v>294</v>
      </c>
      <c r="G201" s="231"/>
      <c r="H201" s="234">
        <v>12.960000000000001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131</v>
      </c>
      <c r="AU201" s="240" t="s">
        <v>85</v>
      </c>
      <c r="AV201" s="14" t="s">
        <v>85</v>
      </c>
      <c r="AW201" s="14" t="s">
        <v>37</v>
      </c>
      <c r="AX201" s="14" t="s">
        <v>75</v>
      </c>
      <c r="AY201" s="240" t="s">
        <v>116</v>
      </c>
    </row>
    <row r="202" s="15" customFormat="1">
      <c r="A202" s="15"/>
      <c r="B202" s="241"/>
      <c r="C202" s="242"/>
      <c r="D202" s="215" t="s">
        <v>131</v>
      </c>
      <c r="E202" s="243" t="s">
        <v>19</v>
      </c>
      <c r="F202" s="244" t="s">
        <v>162</v>
      </c>
      <c r="G202" s="242"/>
      <c r="H202" s="245">
        <v>1416.2940000000001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1" t="s">
        <v>131</v>
      </c>
      <c r="AU202" s="251" t="s">
        <v>85</v>
      </c>
      <c r="AV202" s="15" t="s">
        <v>123</v>
      </c>
      <c r="AW202" s="15" t="s">
        <v>37</v>
      </c>
      <c r="AX202" s="15" t="s">
        <v>83</v>
      </c>
      <c r="AY202" s="251" t="s">
        <v>116</v>
      </c>
    </row>
    <row r="203" s="2" customFormat="1" ht="24.15" customHeight="1">
      <c r="A203" s="40"/>
      <c r="B203" s="41"/>
      <c r="C203" s="202" t="s">
        <v>295</v>
      </c>
      <c r="D203" s="202" t="s">
        <v>118</v>
      </c>
      <c r="E203" s="203" t="s">
        <v>296</v>
      </c>
      <c r="F203" s="204" t="s">
        <v>297</v>
      </c>
      <c r="G203" s="205" t="s">
        <v>205</v>
      </c>
      <c r="H203" s="206">
        <v>65.400000000000006</v>
      </c>
      <c r="I203" s="207"/>
      <c r="J203" s="208">
        <f>ROUND(I203*H203,2)</f>
        <v>0</v>
      </c>
      <c r="K203" s="204" t="s">
        <v>122</v>
      </c>
      <c r="L203" s="46"/>
      <c r="M203" s="209" t="s">
        <v>19</v>
      </c>
      <c r="N203" s="210" t="s">
        <v>46</v>
      </c>
      <c r="O203" s="86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3" t="s">
        <v>123</v>
      </c>
      <c r="AT203" s="213" t="s">
        <v>118</v>
      </c>
      <c r="AU203" s="213" t="s">
        <v>85</v>
      </c>
      <c r="AY203" s="19" t="s">
        <v>116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9" t="s">
        <v>83</v>
      </c>
      <c r="BK203" s="214">
        <f>ROUND(I203*H203,2)</f>
        <v>0</v>
      </c>
      <c r="BL203" s="19" t="s">
        <v>123</v>
      </c>
      <c r="BM203" s="213" t="s">
        <v>298</v>
      </c>
    </row>
    <row r="204" s="2" customFormat="1">
      <c r="A204" s="40"/>
      <c r="B204" s="41"/>
      <c r="C204" s="42"/>
      <c r="D204" s="215" t="s">
        <v>125</v>
      </c>
      <c r="E204" s="42"/>
      <c r="F204" s="216" t="s">
        <v>299</v>
      </c>
      <c r="G204" s="42"/>
      <c r="H204" s="42"/>
      <c r="I204" s="217"/>
      <c r="J204" s="42"/>
      <c r="K204" s="42"/>
      <c r="L204" s="46"/>
      <c r="M204" s="218"/>
      <c r="N204" s="219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125</v>
      </c>
      <c r="AU204" s="19" t="s">
        <v>85</v>
      </c>
    </row>
    <row r="205" s="14" customFormat="1">
      <c r="A205" s="14"/>
      <c r="B205" s="230"/>
      <c r="C205" s="231"/>
      <c r="D205" s="215" t="s">
        <v>131</v>
      </c>
      <c r="E205" s="232" t="s">
        <v>19</v>
      </c>
      <c r="F205" s="233" t="s">
        <v>300</v>
      </c>
      <c r="G205" s="231"/>
      <c r="H205" s="234">
        <v>65.400000000000006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131</v>
      </c>
      <c r="AU205" s="240" t="s">
        <v>85</v>
      </c>
      <c r="AV205" s="14" t="s">
        <v>85</v>
      </c>
      <c r="AW205" s="14" t="s">
        <v>37</v>
      </c>
      <c r="AX205" s="14" t="s">
        <v>83</v>
      </c>
      <c r="AY205" s="240" t="s">
        <v>116</v>
      </c>
    </row>
    <row r="206" s="2" customFormat="1" ht="24.15" customHeight="1">
      <c r="A206" s="40"/>
      <c r="B206" s="41"/>
      <c r="C206" s="202" t="s">
        <v>301</v>
      </c>
      <c r="D206" s="202" t="s">
        <v>118</v>
      </c>
      <c r="E206" s="203" t="s">
        <v>302</v>
      </c>
      <c r="F206" s="204" t="s">
        <v>303</v>
      </c>
      <c r="G206" s="205" t="s">
        <v>205</v>
      </c>
      <c r="H206" s="206">
        <v>6.5999999999999996</v>
      </c>
      <c r="I206" s="207"/>
      <c r="J206" s="208">
        <f>ROUND(I206*H206,2)</f>
        <v>0</v>
      </c>
      <c r="K206" s="204" t="s">
        <v>19</v>
      </c>
      <c r="L206" s="46"/>
      <c r="M206" s="209" t="s">
        <v>19</v>
      </c>
      <c r="N206" s="210" t="s">
        <v>46</v>
      </c>
      <c r="O206" s="86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3" t="s">
        <v>123</v>
      </c>
      <c r="AT206" s="213" t="s">
        <v>118</v>
      </c>
      <c r="AU206" s="213" t="s">
        <v>85</v>
      </c>
      <c r="AY206" s="19" t="s">
        <v>116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9" t="s">
        <v>83</v>
      </c>
      <c r="BK206" s="214">
        <f>ROUND(I206*H206,2)</f>
        <v>0</v>
      </c>
      <c r="BL206" s="19" t="s">
        <v>123</v>
      </c>
      <c r="BM206" s="213" t="s">
        <v>304</v>
      </c>
    </row>
    <row r="207" s="13" customFormat="1">
      <c r="A207" s="13"/>
      <c r="B207" s="220"/>
      <c r="C207" s="221"/>
      <c r="D207" s="215" t="s">
        <v>131</v>
      </c>
      <c r="E207" s="222" t="s">
        <v>19</v>
      </c>
      <c r="F207" s="223" t="s">
        <v>132</v>
      </c>
      <c r="G207" s="221"/>
      <c r="H207" s="222" t="s">
        <v>19</v>
      </c>
      <c r="I207" s="224"/>
      <c r="J207" s="221"/>
      <c r="K207" s="221"/>
      <c r="L207" s="225"/>
      <c r="M207" s="226"/>
      <c r="N207" s="227"/>
      <c r="O207" s="227"/>
      <c r="P207" s="227"/>
      <c r="Q207" s="227"/>
      <c r="R207" s="227"/>
      <c r="S207" s="227"/>
      <c r="T207" s="22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9" t="s">
        <v>131</v>
      </c>
      <c r="AU207" s="229" t="s">
        <v>85</v>
      </c>
      <c r="AV207" s="13" t="s">
        <v>83</v>
      </c>
      <c r="AW207" s="13" t="s">
        <v>37</v>
      </c>
      <c r="AX207" s="13" t="s">
        <v>75</v>
      </c>
      <c r="AY207" s="229" t="s">
        <v>116</v>
      </c>
    </row>
    <row r="208" s="14" customFormat="1">
      <c r="A208" s="14"/>
      <c r="B208" s="230"/>
      <c r="C208" s="231"/>
      <c r="D208" s="215" t="s">
        <v>131</v>
      </c>
      <c r="E208" s="232" t="s">
        <v>19</v>
      </c>
      <c r="F208" s="233" t="s">
        <v>305</v>
      </c>
      <c r="G208" s="231"/>
      <c r="H208" s="234">
        <v>6.5999999999999996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131</v>
      </c>
      <c r="AU208" s="240" t="s">
        <v>85</v>
      </c>
      <c r="AV208" s="14" t="s">
        <v>85</v>
      </c>
      <c r="AW208" s="14" t="s">
        <v>37</v>
      </c>
      <c r="AX208" s="14" t="s">
        <v>83</v>
      </c>
      <c r="AY208" s="240" t="s">
        <v>116</v>
      </c>
    </row>
    <row r="209" s="2" customFormat="1" ht="14.4" customHeight="1">
      <c r="A209" s="40"/>
      <c r="B209" s="41"/>
      <c r="C209" s="263" t="s">
        <v>306</v>
      </c>
      <c r="D209" s="263" t="s">
        <v>307</v>
      </c>
      <c r="E209" s="264" t="s">
        <v>308</v>
      </c>
      <c r="F209" s="265" t="s">
        <v>309</v>
      </c>
      <c r="G209" s="266" t="s">
        <v>290</v>
      </c>
      <c r="H209" s="267">
        <v>129.59999999999999</v>
      </c>
      <c r="I209" s="268"/>
      <c r="J209" s="269">
        <f>ROUND(I209*H209,2)</f>
        <v>0</v>
      </c>
      <c r="K209" s="265" t="s">
        <v>19</v>
      </c>
      <c r="L209" s="270"/>
      <c r="M209" s="271" t="s">
        <v>19</v>
      </c>
      <c r="N209" s="272" t="s">
        <v>46</v>
      </c>
      <c r="O209" s="86"/>
      <c r="P209" s="211">
        <f>O209*H209</f>
        <v>0</v>
      </c>
      <c r="Q209" s="211">
        <v>1</v>
      </c>
      <c r="R209" s="211">
        <f>Q209*H209</f>
        <v>129.59999999999999</v>
      </c>
      <c r="S209" s="211">
        <v>0</v>
      </c>
      <c r="T209" s="21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3" t="s">
        <v>163</v>
      </c>
      <c r="AT209" s="213" t="s">
        <v>307</v>
      </c>
      <c r="AU209" s="213" t="s">
        <v>85</v>
      </c>
      <c r="AY209" s="19" t="s">
        <v>116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9" t="s">
        <v>83</v>
      </c>
      <c r="BK209" s="214">
        <f>ROUND(I209*H209,2)</f>
        <v>0</v>
      </c>
      <c r="BL209" s="19" t="s">
        <v>123</v>
      </c>
      <c r="BM209" s="213" t="s">
        <v>310</v>
      </c>
    </row>
    <row r="210" s="14" customFormat="1">
      <c r="A210" s="14"/>
      <c r="B210" s="230"/>
      <c r="C210" s="231"/>
      <c r="D210" s="215" t="s">
        <v>131</v>
      </c>
      <c r="E210" s="232" t="s">
        <v>19</v>
      </c>
      <c r="F210" s="233" t="s">
        <v>311</v>
      </c>
      <c r="G210" s="231"/>
      <c r="H210" s="234">
        <v>129.59999999999999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131</v>
      </c>
      <c r="AU210" s="240" t="s">
        <v>85</v>
      </c>
      <c r="AV210" s="14" t="s">
        <v>85</v>
      </c>
      <c r="AW210" s="14" t="s">
        <v>37</v>
      </c>
      <c r="AX210" s="14" t="s">
        <v>83</v>
      </c>
      <c r="AY210" s="240" t="s">
        <v>116</v>
      </c>
    </row>
    <row r="211" s="2" customFormat="1" ht="37.8" customHeight="1">
      <c r="A211" s="40"/>
      <c r="B211" s="41"/>
      <c r="C211" s="202" t="s">
        <v>312</v>
      </c>
      <c r="D211" s="202" t="s">
        <v>118</v>
      </c>
      <c r="E211" s="203" t="s">
        <v>313</v>
      </c>
      <c r="F211" s="204" t="s">
        <v>314</v>
      </c>
      <c r="G211" s="205" t="s">
        <v>205</v>
      </c>
      <c r="H211" s="206">
        <v>8.5500000000000007</v>
      </c>
      <c r="I211" s="207"/>
      <c r="J211" s="208">
        <f>ROUND(I211*H211,2)</f>
        <v>0</v>
      </c>
      <c r="K211" s="204" t="s">
        <v>122</v>
      </c>
      <c r="L211" s="46"/>
      <c r="M211" s="209" t="s">
        <v>19</v>
      </c>
      <c r="N211" s="210" t="s">
        <v>46</v>
      </c>
      <c r="O211" s="86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3" t="s">
        <v>123</v>
      </c>
      <c r="AT211" s="213" t="s">
        <v>118</v>
      </c>
      <c r="AU211" s="213" t="s">
        <v>85</v>
      </c>
      <c r="AY211" s="19" t="s">
        <v>116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9" t="s">
        <v>83</v>
      </c>
      <c r="BK211" s="214">
        <f>ROUND(I211*H211,2)</f>
        <v>0</v>
      </c>
      <c r="BL211" s="19" t="s">
        <v>123</v>
      </c>
      <c r="BM211" s="213" t="s">
        <v>315</v>
      </c>
    </row>
    <row r="212" s="2" customFormat="1">
      <c r="A212" s="40"/>
      <c r="B212" s="41"/>
      <c r="C212" s="42"/>
      <c r="D212" s="215" t="s">
        <v>125</v>
      </c>
      <c r="E212" s="42"/>
      <c r="F212" s="216" t="s">
        <v>316</v>
      </c>
      <c r="G212" s="42"/>
      <c r="H212" s="42"/>
      <c r="I212" s="217"/>
      <c r="J212" s="42"/>
      <c r="K212" s="42"/>
      <c r="L212" s="46"/>
      <c r="M212" s="218"/>
      <c r="N212" s="21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125</v>
      </c>
      <c r="AU212" s="19" t="s">
        <v>85</v>
      </c>
    </row>
    <row r="213" s="13" customFormat="1">
      <c r="A213" s="13"/>
      <c r="B213" s="220"/>
      <c r="C213" s="221"/>
      <c r="D213" s="215" t="s">
        <v>131</v>
      </c>
      <c r="E213" s="222" t="s">
        <v>19</v>
      </c>
      <c r="F213" s="223" t="s">
        <v>132</v>
      </c>
      <c r="G213" s="221"/>
      <c r="H213" s="222" t="s">
        <v>19</v>
      </c>
      <c r="I213" s="224"/>
      <c r="J213" s="221"/>
      <c r="K213" s="221"/>
      <c r="L213" s="225"/>
      <c r="M213" s="226"/>
      <c r="N213" s="227"/>
      <c r="O213" s="227"/>
      <c r="P213" s="227"/>
      <c r="Q213" s="227"/>
      <c r="R213" s="227"/>
      <c r="S213" s="227"/>
      <c r="T213" s="22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9" t="s">
        <v>131</v>
      </c>
      <c r="AU213" s="229" t="s">
        <v>85</v>
      </c>
      <c r="AV213" s="13" t="s">
        <v>83</v>
      </c>
      <c r="AW213" s="13" t="s">
        <v>37</v>
      </c>
      <c r="AX213" s="13" t="s">
        <v>75</v>
      </c>
      <c r="AY213" s="229" t="s">
        <v>116</v>
      </c>
    </row>
    <row r="214" s="14" customFormat="1">
      <c r="A214" s="14"/>
      <c r="B214" s="230"/>
      <c r="C214" s="231"/>
      <c r="D214" s="215" t="s">
        <v>131</v>
      </c>
      <c r="E214" s="232" t="s">
        <v>19</v>
      </c>
      <c r="F214" s="233" t="s">
        <v>317</v>
      </c>
      <c r="G214" s="231"/>
      <c r="H214" s="234">
        <v>8.5500000000000007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131</v>
      </c>
      <c r="AU214" s="240" t="s">
        <v>85</v>
      </c>
      <c r="AV214" s="14" t="s">
        <v>85</v>
      </c>
      <c r="AW214" s="14" t="s">
        <v>37</v>
      </c>
      <c r="AX214" s="14" t="s">
        <v>83</v>
      </c>
      <c r="AY214" s="240" t="s">
        <v>116</v>
      </c>
    </row>
    <row r="215" s="2" customFormat="1" ht="24.15" customHeight="1">
      <c r="A215" s="40"/>
      <c r="B215" s="41"/>
      <c r="C215" s="263" t="s">
        <v>318</v>
      </c>
      <c r="D215" s="263" t="s">
        <v>307</v>
      </c>
      <c r="E215" s="264" t="s">
        <v>319</v>
      </c>
      <c r="F215" s="265" t="s">
        <v>320</v>
      </c>
      <c r="G215" s="266" t="s">
        <v>290</v>
      </c>
      <c r="H215" s="267">
        <v>15.390000000000001</v>
      </c>
      <c r="I215" s="268"/>
      <c r="J215" s="269">
        <f>ROUND(I215*H215,2)</f>
        <v>0</v>
      </c>
      <c r="K215" s="265" t="s">
        <v>19</v>
      </c>
      <c r="L215" s="270"/>
      <c r="M215" s="271" t="s">
        <v>19</v>
      </c>
      <c r="N215" s="272" t="s">
        <v>46</v>
      </c>
      <c r="O215" s="86"/>
      <c r="P215" s="211">
        <f>O215*H215</f>
        <v>0</v>
      </c>
      <c r="Q215" s="211">
        <v>1</v>
      </c>
      <c r="R215" s="211">
        <f>Q215*H215</f>
        <v>15.390000000000001</v>
      </c>
      <c r="S215" s="211">
        <v>0</v>
      </c>
      <c r="T215" s="21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3" t="s">
        <v>163</v>
      </c>
      <c r="AT215" s="213" t="s">
        <v>307</v>
      </c>
      <c r="AU215" s="213" t="s">
        <v>85</v>
      </c>
      <c r="AY215" s="19" t="s">
        <v>116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9" t="s">
        <v>83</v>
      </c>
      <c r="BK215" s="214">
        <f>ROUND(I215*H215,2)</f>
        <v>0</v>
      </c>
      <c r="BL215" s="19" t="s">
        <v>123</v>
      </c>
      <c r="BM215" s="213" t="s">
        <v>321</v>
      </c>
    </row>
    <row r="216" s="14" customFormat="1">
      <c r="A216" s="14"/>
      <c r="B216" s="230"/>
      <c r="C216" s="231"/>
      <c r="D216" s="215" t="s">
        <v>131</v>
      </c>
      <c r="E216" s="232" t="s">
        <v>19</v>
      </c>
      <c r="F216" s="233" t="s">
        <v>322</v>
      </c>
      <c r="G216" s="231"/>
      <c r="H216" s="234">
        <v>15.390000000000001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131</v>
      </c>
      <c r="AU216" s="240" t="s">
        <v>85</v>
      </c>
      <c r="AV216" s="14" t="s">
        <v>85</v>
      </c>
      <c r="AW216" s="14" t="s">
        <v>37</v>
      </c>
      <c r="AX216" s="14" t="s">
        <v>83</v>
      </c>
      <c r="AY216" s="240" t="s">
        <v>116</v>
      </c>
    </row>
    <row r="217" s="2" customFormat="1" ht="24.15" customHeight="1">
      <c r="A217" s="40"/>
      <c r="B217" s="41"/>
      <c r="C217" s="202" t="s">
        <v>323</v>
      </c>
      <c r="D217" s="202" t="s">
        <v>118</v>
      </c>
      <c r="E217" s="203" t="s">
        <v>324</v>
      </c>
      <c r="F217" s="204" t="s">
        <v>325</v>
      </c>
      <c r="G217" s="205" t="s">
        <v>121</v>
      </c>
      <c r="H217" s="206">
        <v>42</v>
      </c>
      <c r="I217" s="207"/>
      <c r="J217" s="208">
        <f>ROUND(I217*H217,2)</f>
        <v>0</v>
      </c>
      <c r="K217" s="204" t="s">
        <v>19</v>
      </c>
      <c r="L217" s="46"/>
      <c r="M217" s="209" t="s">
        <v>19</v>
      </c>
      <c r="N217" s="210" t="s">
        <v>46</v>
      </c>
      <c r="O217" s="86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3" t="s">
        <v>123</v>
      </c>
      <c r="AT217" s="213" t="s">
        <v>118</v>
      </c>
      <c r="AU217" s="213" t="s">
        <v>85</v>
      </c>
      <c r="AY217" s="19" t="s">
        <v>116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9" t="s">
        <v>83</v>
      </c>
      <c r="BK217" s="214">
        <f>ROUND(I217*H217,2)</f>
        <v>0</v>
      </c>
      <c r="BL217" s="19" t="s">
        <v>123</v>
      </c>
      <c r="BM217" s="213" t="s">
        <v>326</v>
      </c>
    </row>
    <row r="218" s="13" customFormat="1">
      <c r="A218" s="13"/>
      <c r="B218" s="220"/>
      <c r="C218" s="221"/>
      <c r="D218" s="215" t="s">
        <v>131</v>
      </c>
      <c r="E218" s="222" t="s">
        <v>19</v>
      </c>
      <c r="F218" s="223" t="s">
        <v>132</v>
      </c>
      <c r="G218" s="221"/>
      <c r="H218" s="222" t="s">
        <v>19</v>
      </c>
      <c r="I218" s="224"/>
      <c r="J218" s="221"/>
      <c r="K218" s="221"/>
      <c r="L218" s="225"/>
      <c r="M218" s="226"/>
      <c r="N218" s="227"/>
      <c r="O218" s="227"/>
      <c r="P218" s="227"/>
      <c r="Q218" s="227"/>
      <c r="R218" s="227"/>
      <c r="S218" s="227"/>
      <c r="T218" s="22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9" t="s">
        <v>131</v>
      </c>
      <c r="AU218" s="229" t="s">
        <v>85</v>
      </c>
      <c r="AV218" s="13" t="s">
        <v>83</v>
      </c>
      <c r="AW218" s="13" t="s">
        <v>37</v>
      </c>
      <c r="AX218" s="13" t="s">
        <v>75</v>
      </c>
      <c r="AY218" s="229" t="s">
        <v>116</v>
      </c>
    </row>
    <row r="219" s="14" customFormat="1">
      <c r="A219" s="14"/>
      <c r="B219" s="230"/>
      <c r="C219" s="231"/>
      <c r="D219" s="215" t="s">
        <v>131</v>
      </c>
      <c r="E219" s="232" t="s">
        <v>19</v>
      </c>
      <c r="F219" s="233" t="s">
        <v>327</v>
      </c>
      <c r="G219" s="231"/>
      <c r="H219" s="234">
        <v>42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131</v>
      </c>
      <c r="AU219" s="240" t="s">
        <v>85</v>
      </c>
      <c r="AV219" s="14" t="s">
        <v>85</v>
      </c>
      <c r="AW219" s="14" t="s">
        <v>37</v>
      </c>
      <c r="AX219" s="14" t="s">
        <v>83</v>
      </c>
      <c r="AY219" s="240" t="s">
        <v>116</v>
      </c>
    </row>
    <row r="220" s="2" customFormat="1" ht="14.4" customHeight="1">
      <c r="A220" s="40"/>
      <c r="B220" s="41"/>
      <c r="C220" s="263" t="s">
        <v>328</v>
      </c>
      <c r="D220" s="263" t="s">
        <v>307</v>
      </c>
      <c r="E220" s="264" t="s">
        <v>329</v>
      </c>
      <c r="F220" s="265" t="s">
        <v>330</v>
      </c>
      <c r="G220" s="266" t="s">
        <v>290</v>
      </c>
      <c r="H220" s="267">
        <v>15.119999999999999</v>
      </c>
      <c r="I220" s="268"/>
      <c r="J220" s="269">
        <f>ROUND(I220*H220,2)</f>
        <v>0</v>
      </c>
      <c r="K220" s="265" t="s">
        <v>122</v>
      </c>
      <c r="L220" s="270"/>
      <c r="M220" s="271" t="s">
        <v>19</v>
      </c>
      <c r="N220" s="272" t="s">
        <v>46</v>
      </c>
      <c r="O220" s="86"/>
      <c r="P220" s="211">
        <f>O220*H220</f>
        <v>0</v>
      </c>
      <c r="Q220" s="211">
        <v>1</v>
      </c>
      <c r="R220" s="211">
        <f>Q220*H220</f>
        <v>15.119999999999999</v>
      </c>
      <c r="S220" s="211">
        <v>0</v>
      </c>
      <c r="T220" s="21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3" t="s">
        <v>163</v>
      </c>
      <c r="AT220" s="213" t="s">
        <v>307</v>
      </c>
      <c r="AU220" s="213" t="s">
        <v>85</v>
      </c>
      <c r="AY220" s="19" t="s">
        <v>116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9" t="s">
        <v>83</v>
      </c>
      <c r="BK220" s="214">
        <f>ROUND(I220*H220,2)</f>
        <v>0</v>
      </c>
      <c r="BL220" s="19" t="s">
        <v>123</v>
      </c>
      <c r="BM220" s="213" t="s">
        <v>331</v>
      </c>
    </row>
    <row r="221" s="14" customFormat="1">
      <c r="A221" s="14"/>
      <c r="B221" s="230"/>
      <c r="C221" s="231"/>
      <c r="D221" s="215" t="s">
        <v>131</v>
      </c>
      <c r="E221" s="232" t="s">
        <v>19</v>
      </c>
      <c r="F221" s="233" t="s">
        <v>332</v>
      </c>
      <c r="G221" s="231"/>
      <c r="H221" s="234">
        <v>15.119999999999999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131</v>
      </c>
      <c r="AU221" s="240" t="s">
        <v>85</v>
      </c>
      <c r="AV221" s="14" t="s">
        <v>85</v>
      </c>
      <c r="AW221" s="14" t="s">
        <v>37</v>
      </c>
      <c r="AX221" s="14" t="s">
        <v>83</v>
      </c>
      <c r="AY221" s="240" t="s">
        <v>116</v>
      </c>
    </row>
    <row r="222" s="2" customFormat="1" ht="24.15" customHeight="1">
      <c r="A222" s="40"/>
      <c r="B222" s="41"/>
      <c r="C222" s="202" t="s">
        <v>333</v>
      </c>
      <c r="D222" s="202" t="s">
        <v>118</v>
      </c>
      <c r="E222" s="203" t="s">
        <v>334</v>
      </c>
      <c r="F222" s="204" t="s">
        <v>335</v>
      </c>
      <c r="G222" s="205" t="s">
        <v>121</v>
      </c>
      <c r="H222" s="206">
        <v>42</v>
      </c>
      <c r="I222" s="207"/>
      <c r="J222" s="208">
        <f>ROUND(I222*H222,2)</f>
        <v>0</v>
      </c>
      <c r="K222" s="204" t="s">
        <v>122</v>
      </c>
      <c r="L222" s="46"/>
      <c r="M222" s="209" t="s">
        <v>19</v>
      </c>
      <c r="N222" s="210" t="s">
        <v>46</v>
      </c>
      <c r="O222" s="86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3" t="s">
        <v>123</v>
      </c>
      <c r="AT222" s="213" t="s">
        <v>118</v>
      </c>
      <c r="AU222" s="213" t="s">
        <v>85</v>
      </c>
      <c r="AY222" s="19" t="s">
        <v>116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9" t="s">
        <v>83</v>
      </c>
      <c r="BK222" s="214">
        <f>ROUND(I222*H222,2)</f>
        <v>0</v>
      </c>
      <c r="BL222" s="19" t="s">
        <v>123</v>
      </c>
      <c r="BM222" s="213" t="s">
        <v>336</v>
      </c>
    </row>
    <row r="223" s="2" customFormat="1">
      <c r="A223" s="40"/>
      <c r="B223" s="41"/>
      <c r="C223" s="42"/>
      <c r="D223" s="215" t="s">
        <v>125</v>
      </c>
      <c r="E223" s="42"/>
      <c r="F223" s="216" t="s">
        <v>337</v>
      </c>
      <c r="G223" s="42"/>
      <c r="H223" s="42"/>
      <c r="I223" s="217"/>
      <c r="J223" s="42"/>
      <c r="K223" s="42"/>
      <c r="L223" s="46"/>
      <c r="M223" s="218"/>
      <c r="N223" s="219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125</v>
      </c>
      <c r="AU223" s="19" t="s">
        <v>85</v>
      </c>
    </row>
    <row r="224" s="13" customFormat="1">
      <c r="A224" s="13"/>
      <c r="B224" s="220"/>
      <c r="C224" s="221"/>
      <c r="D224" s="215" t="s">
        <v>131</v>
      </c>
      <c r="E224" s="222" t="s">
        <v>19</v>
      </c>
      <c r="F224" s="223" t="s">
        <v>132</v>
      </c>
      <c r="G224" s="221"/>
      <c r="H224" s="222" t="s">
        <v>19</v>
      </c>
      <c r="I224" s="224"/>
      <c r="J224" s="221"/>
      <c r="K224" s="221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131</v>
      </c>
      <c r="AU224" s="229" t="s">
        <v>85</v>
      </c>
      <c r="AV224" s="13" t="s">
        <v>83</v>
      </c>
      <c r="AW224" s="13" t="s">
        <v>37</v>
      </c>
      <c r="AX224" s="13" t="s">
        <v>75</v>
      </c>
      <c r="AY224" s="229" t="s">
        <v>116</v>
      </c>
    </row>
    <row r="225" s="14" customFormat="1">
      <c r="A225" s="14"/>
      <c r="B225" s="230"/>
      <c r="C225" s="231"/>
      <c r="D225" s="215" t="s">
        <v>131</v>
      </c>
      <c r="E225" s="232" t="s">
        <v>19</v>
      </c>
      <c r="F225" s="233" t="s">
        <v>327</v>
      </c>
      <c r="G225" s="231"/>
      <c r="H225" s="234">
        <v>42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131</v>
      </c>
      <c r="AU225" s="240" t="s">
        <v>85</v>
      </c>
      <c r="AV225" s="14" t="s">
        <v>85</v>
      </c>
      <c r="AW225" s="14" t="s">
        <v>37</v>
      </c>
      <c r="AX225" s="14" t="s">
        <v>83</v>
      </c>
      <c r="AY225" s="240" t="s">
        <v>116</v>
      </c>
    </row>
    <row r="226" s="2" customFormat="1" ht="14.4" customHeight="1">
      <c r="A226" s="40"/>
      <c r="B226" s="41"/>
      <c r="C226" s="263" t="s">
        <v>338</v>
      </c>
      <c r="D226" s="263" t="s">
        <v>307</v>
      </c>
      <c r="E226" s="264" t="s">
        <v>339</v>
      </c>
      <c r="F226" s="265" t="s">
        <v>340</v>
      </c>
      <c r="G226" s="266" t="s">
        <v>341</v>
      </c>
      <c r="H226" s="267">
        <v>1.008</v>
      </c>
      <c r="I226" s="268"/>
      <c r="J226" s="269">
        <f>ROUND(I226*H226,2)</f>
        <v>0</v>
      </c>
      <c r="K226" s="265" t="s">
        <v>19</v>
      </c>
      <c r="L226" s="270"/>
      <c r="M226" s="271" t="s">
        <v>19</v>
      </c>
      <c r="N226" s="272" t="s">
        <v>46</v>
      </c>
      <c r="O226" s="86"/>
      <c r="P226" s="211">
        <f>O226*H226</f>
        <v>0</v>
      </c>
      <c r="Q226" s="211">
        <v>0.001</v>
      </c>
      <c r="R226" s="211">
        <f>Q226*H226</f>
        <v>0.001008</v>
      </c>
      <c r="S226" s="211">
        <v>0</v>
      </c>
      <c r="T226" s="21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3" t="s">
        <v>163</v>
      </c>
      <c r="AT226" s="213" t="s">
        <v>307</v>
      </c>
      <c r="AU226" s="213" t="s">
        <v>85</v>
      </c>
      <c r="AY226" s="19" t="s">
        <v>116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9" t="s">
        <v>83</v>
      </c>
      <c r="BK226" s="214">
        <f>ROUND(I226*H226,2)</f>
        <v>0</v>
      </c>
      <c r="BL226" s="19" t="s">
        <v>123</v>
      </c>
      <c r="BM226" s="213" t="s">
        <v>342</v>
      </c>
    </row>
    <row r="227" s="14" customFormat="1">
      <c r="A227" s="14"/>
      <c r="B227" s="230"/>
      <c r="C227" s="231"/>
      <c r="D227" s="215" t="s">
        <v>131</v>
      </c>
      <c r="E227" s="232" t="s">
        <v>19</v>
      </c>
      <c r="F227" s="233" t="s">
        <v>343</v>
      </c>
      <c r="G227" s="231"/>
      <c r="H227" s="234">
        <v>1.008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131</v>
      </c>
      <c r="AU227" s="240" t="s">
        <v>85</v>
      </c>
      <c r="AV227" s="14" t="s">
        <v>85</v>
      </c>
      <c r="AW227" s="14" t="s">
        <v>37</v>
      </c>
      <c r="AX227" s="14" t="s">
        <v>83</v>
      </c>
      <c r="AY227" s="240" t="s">
        <v>116</v>
      </c>
    </row>
    <row r="228" s="2" customFormat="1" ht="14.4" customHeight="1">
      <c r="A228" s="40"/>
      <c r="B228" s="41"/>
      <c r="C228" s="202" t="s">
        <v>344</v>
      </c>
      <c r="D228" s="202" t="s">
        <v>118</v>
      </c>
      <c r="E228" s="203" t="s">
        <v>345</v>
      </c>
      <c r="F228" s="204" t="s">
        <v>346</v>
      </c>
      <c r="G228" s="205" t="s">
        <v>121</v>
      </c>
      <c r="H228" s="206">
        <v>1038</v>
      </c>
      <c r="I228" s="207"/>
      <c r="J228" s="208">
        <f>ROUND(I228*H228,2)</f>
        <v>0</v>
      </c>
      <c r="K228" s="204" t="s">
        <v>19</v>
      </c>
      <c r="L228" s="46"/>
      <c r="M228" s="209" t="s">
        <v>19</v>
      </c>
      <c r="N228" s="210" t="s">
        <v>46</v>
      </c>
      <c r="O228" s="86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3" t="s">
        <v>123</v>
      </c>
      <c r="AT228" s="213" t="s">
        <v>118</v>
      </c>
      <c r="AU228" s="213" t="s">
        <v>85</v>
      </c>
      <c r="AY228" s="19" t="s">
        <v>116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9" t="s">
        <v>83</v>
      </c>
      <c r="BK228" s="214">
        <f>ROUND(I228*H228,2)</f>
        <v>0</v>
      </c>
      <c r="BL228" s="19" t="s">
        <v>123</v>
      </c>
      <c r="BM228" s="213" t="s">
        <v>347</v>
      </c>
    </row>
    <row r="229" s="2" customFormat="1">
      <c r="A229" s="40"/>
      <c r="B229" s="41"/>
      <c r="C229" s="42"/>
      <c r="D229" s="215" t="s">
        <v>125</v>
      </c>
      <c r="E229" s="42"/>
      <c r="F229" s="216" t="s">
        <v>348</v>
      </c>
      <c r="G229" s="42"/>
      <c r="H229" s="42"/>
      <c r="I229" s="217"/>
      <c r="J229" s="42"/>
      <c r="K229" s="42"/>
      <c r="L229" s="46"/>
      <c r="M229" s="218"/>
      <c r="N229" s="219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125</v>
      </c>
      <c r="AU229" s="19" t="s">
        <v>85</v>
      </c>
    </row>
    <row r="230" s="13" customFormat="1">
      <c r="A230" s="13"/>
      <c r="B230" s="220"/>
      <c r="C230" s="221"/>
      <c r="D230" s="215" t="s">
        <v>131</v>
      </c>
      <c r="E230" s="222" t="s">
        <v>19</v>
      </c>
      <c r="F230" s="223" t="s">
        <v>132</v>
      </c>
      <c r="G230" s="221"/>
      <c r="H230" s="222" t="s">
        <v>19</v>
      </c>
      <c r="I230" s="224"/>
      <c r="J230" s="221"/>
      <c r="K230" s="221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131</v>
      </c>
      <c r="AU230" s="229" t="s">
        <v>85</v>
      </c>
      <c r="AV230" s="13" t="s">
        <v>83</v>
      </c>
      <c r="AW230" s="13" t="s">
        <v>37</v>
      </c>
      <c r="AX230" s="13" t="s">
        <v>75</v>
      </c>
      <c r="AY230" s="229" t="s">
        <v>116</v>
      </c>
    </row>
    <row r="231" s="14" customFormat="1">
      <c r="A231" s="14"/>
      <c r="B231" s="230"/>
      <c r="C231" s="231"/>
      <c r="D231" s="215" t="s">
        <v>131</v>
      </c>
      <c r="E231" s="232" t="s">
        <v>19</v>
      </c>
      <c r="F231" s="233" t="s">
        <v>349</v>
      </c>
      <c r="G231" s="231"/>
      <c r="H231" s="234">
        <v>54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131</v>
      </c>
      <c r="AU231" s="240" t="s">
        <v>85</v>
      </c>
      <c r="AV231" s="14" t="s">
        <v>85</v>
      </c>
      <c r="AW231" s="14" t="s">
        <v>37</v>
      </c>
      <c r="AX231" s="14" t="s">
        <v>75</v>
      </c>
      <c r="AY231" s="240" t="s">
        <v>116</v>
      </c>
    </row>
    <row r="232" s="14" customFormat="1">
      <c r="A232" s="14"/>
      <c r="B232" s="230"/>
      <c r="C232" s="231"/>
      <c r="D232" s="215" t="s">
        <v>131</v>
      </c>
      <c r="E232" s="232" t="s">
        <v>19</v>
      </c>
      <c r="F232" s="233" t="s">
        <v>350</v>
      </c>
      <c r="G232" s="231"/>
      <c r="H232" s="234">
        <v>318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131</v>
      </c>
      <c r="AU232" s="240" t="s">
        <v>85</v>
      </c>
      <c r="AV232" s="14" t="s">
        <v>85</v>
      </c>
      <c r="AW232" s="14" t="s">
        <v>37</v>
      </c>
      <c r="AX232" s="14" t="s">
        <v>75</v>
      </c>
      <c r="AY232" s="240" t="s">
        <v>116</v>
      </c>
    </row>
    <row r="233" s="14" customFormat="1">
      <c r="A233" s="14"/>
      <c r="B233" s="230"/>
      <c r="C233" s="231"/>
      <c r="D233" s="215" t="s">
        <v>131</v>
      </c>
      <c r="E233" s="232" t="s">
        <v>19</v>
      </c>
      <c r="F233" s="233" t="s">
        <v>351</v>
      </c>
      <c r="G233" s="231"/>
      <c r="H233" s="234">
        <v>199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131</v>
      </c>
      <c r="AU233" s="240" t="s">
        <v>85</v>
      </c>
      <c r="AV233" s="14" t="s">
        <v>85</v>
      </c>
      <c r="AW233" s="14" t="s">
        <v>37</v>
      </c>
      <c r="AX233" s="14" t="s">
        <v>75</v>
      </c>
      <c r="AY233" s="240" t="s">
        <v>116</v>
      </c>
    </row>
    <row r="234" s="14" customFormat="1">
      <c r="A234" s="14"/>
      <c r="B234" s="230"/>
      <c r="C234" s="231"/>
      <c r="D234" s="215" t="s">
        <v>131</v>
      </c>
      <c r="E234" s="232" t="s">
        <v>19</v>
      </c>
      <c r="F234" s="233" t="s">
        <v>352</v>
      </c>
      <c r="G234" s="231"/>
      <c r="H234" s="234">
        <v>467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131</v>
      </c>
      <c r="AU234" s="240" t="s">
        <v>85</v>
      </c>
      <c r="AV234" s="14" t="s">
        <v>85</v>
      </c>
      <c r="AW234" s="14" t="s">
        <v>37</v>
      </c>
      <c r="AX234" s="14" t="s">
        <v>75</v>
      </c>
      <c r="AY234" s="240" t="s">
        <v>116</v>
      </c>
    </row>
    <row r="235" s="15" customFormat="1">
      <c r="A235" s="15"/>
      <c r="B235" s="241"/>
      <c r="C235" s="242"/>
      <c r="D235" s="215" t="s">
        <v>131</v>
      </c>
      <c r="E235" s="243" t="s">
        <v>19</v>
      </c>
      <c r="F235" s="244" t="s">
        <v>162</v>
      </c>
      <c r="G235" s="242"/>
      <c r="H235" s="245">
        <v>1038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1" t="s">
        <v>131</v>
      </c>
      <c r="AU235" s="251" t="s">
        <v>85</v>
      </c>
      <c r="AV235" s="15" t="s">
        <v>123</v>
      </c>
      <c r="AW235" s="15" t="s">
        <v>37</v>
      </c>
      <c r="AX235" s="15" t="s">
        <v>83</v>
      </c>
      <c r="AY235" s="251" t="s">
        <v>116</v>
      </c>
    </row>
    <row r="236" s="2" customFormat="1" ht="14.4" customHeight="1">
      <c r="A236" s="40"/>
      <c r="B236" s="41"/>
      <c r="C236" s="202" t="s">
        <v>353</v>
      </c>
      <c r="D236" s="202" t="s">
        <v>118</v>
      </c>
      <c r="E236" s="203" t="s">
        <v>354</v>
      </c>
      <c r="F236" s="204" t="s">
        <v>355</v>
      </c>
      <c r="G236" s="205" t="s">
        <v>137</v>
      </c>
      <c r="H236" s="206">
        <v>15.75</v>
      </c>
      <c r="I236" s="207"/>
      <c r="J236" s="208">
        <f>ROUND(I236*H236,2)</f>
        <v>0</v>
      </c>
      <c r="K236" s="204" t="s">
        <v>122</v>
      </c>
      <c r="L236" s="46"/>
      <c r="M236" s="209" t="s">
        <v>19</v>
      </c>
      <c r="N236" s="210" t="s">
        <v>46</v>
      </c>
      <c r="O236" s="86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3" t="s">
        <v>123</v>
      </c>
      <c r="AT236" s="213" t="s">
        <v>118</v>
      </c>
      <c r="AU236" s="213" t="s">
        <v>85</v>
      </c>
      <c r="AY236" s="19" t="s">
        <v>116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9" t="s">
        <v>83</v>
      </c>
      <c r="BK236" s="214">
        <f>ROUND(I236*H236,2)</f>
        <v>0</v>
      </c>
      <c r="BL236" s="19" t="s">
        <v>123</v>
      </c>
      <c r="BM236" s="213" t="s">
        <v>356</v>
      </c>
    </row>
    <row r="237" s="2" customFormat="1">
      <c r="A237" s="40"/>
      <c r="B237" s="41"/>
      <c r="C237" s="42"/>
      <c r="D237" s="215" t="s">
        <v>125</v>
      </c>
      <c r="E237" s="42"/>
      <c r="F237" s="216" t="s">
        <v>357</v>
      </c>
      <c r="G237" s="42"/>
      <c r="H237" s="42"/>
      <c r="I237" s="217"/>
      <c r="J237" s="42"/>
      <c r="K237" s="42"/>
      <c r="L237" s="46"/>
      <c r="M237" s="218"/>
      <c r="N237" s="219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125</v>
      </c>
      <c r="AU237" s="19" t="s">
        <v>85</v>
      </c>
    </row>
    <row r="238" s="14" customFormat="1">
      <c r="A238" s="14"/>
      <c r="B238" s="230"/>
      <c r="C238" s="231"/>
      <c r="D238" s="215" t="s">
        <v>131</v>
      </c>
      <c r="E238" s="232" t="s">
        <v>19</v>
      </c>
      <c r="F238" s="233" t="s">
        <v>358</v>
      </c>
      <c r="G238" s="231"/>
      <c r="H238" s="234">
        <v>15.75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131</v>
      </c>
      <c r="AU238" s="240" t="s">
        <v>85</v>
      </c>
      <c r="AV238" s="14" t="s">
        <v>85</v>
      </c>
      <c r="AW238" s="14" t="s">
        <v>37</v>
      </c>
      <c r="AX238" s="14" t="s">
        <v>83</v>
      </c>
      <c r="AY238" s="240" t="s">
        <v>116</v>
      </c>
    </row>
    <row r="239" s="2" customFormat="1" ht="24.15" customHeight="1">
      <c r="A239" s="40"/>
      <c r="B239" s="41"/>
      <c r="C239" s="202" t="s">
        <v>359</v>
      </c>
      <c r="D239" s="202" t="s">
        <v>118</v>
      </c>
      <c r="E239" s="203" t="s">
        <v>360</v>
      </c>
      <c r="F239" s="204" t="s">
        <v>361</v>
      </c>
      <c r="G239" s="205" t="s">
        <v>137</v>
      </c>
      <c r="H239" s="206">
        <v>7</v>
      </c>
      <c r="I239" s="207"/>
      <c r="J239" s="208">
        <f>ROUND(I239*H239,2)</f>
        <v>0</v>
      </c>
      <c r="K239" s="204" t="s">
        <v>122</v>
      </c>
      <c r="L239" s="46"/>
      <c r="M239" s="209" t="s">
        <v>19</v>
      </c>
      <c r="N239" s="210" t="s">
        <v>46</v>
      </c>
      <c r="O239" s="86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3" t="s">
        <v>123</v>
      </c>
      <c r="AT239" s="213" t="s">
        <v>118</v>
      </c>
      <c r="AU239" s="213" t="s">
        <v>85</v>
      </c>
      <c r="AY239" s="19" t="s">
        <v>116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9" t="s">
        <v>83</v>
      </c>
      <c r="BK239" s="214">
        <f>ROUND(I239*H239,2)</f>
        <v>0</v>
      </c>
      <c r="BL239" s="19" t="s">
        <v>123</v>
      </c>
      <c r="BM239" s="213" t="s">
        <v>362</v>
      </c>
    </row>
    <row r="240" s="2" customFormat="1">
      <c r="A240" s="40"/>
      <c r="B240" s="41"/>
      <c r="C240" s="42"/>
      <c r="D240" s="215" t="s">
        <v>125</v>
      </c>
      <c r="E240" s="42"/>
      <c r="F240" s="216" t="s">
        <v>363</v>
      </c>
      <c r="G240" s="42"/>
      <c r="H240" s="42"/>
      <c r="I240" s="217"/>
      <c r="J240" s="42"/>
      <c r="K240" s="42"/>
      <c r="L240" s="46"/>
      <c r="M240" s="218"/>
      <c r="N240" s="219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125</v>
      </c>
      <c r="AU240" s="19" t="s">
        <v>85</v>
      </c>
    </row>
    <row r="241" s="14" customFormat="1">
      <c r="A241" s="14"/>
      <c r="B241" s="230"/>
      <c r="C241" s="231"/>
      <c r="D241" s="215" t="s">
        <v>131</v>
      </c>
      <c r="E241" s="232" t="s">
        <v>19</v>
      </c>
      <c r="F241" s="233" t="s">
        <v>364</v>
      </c>
      <c r="G241" s="231"/>
      <c r="H241" s="234">
        <v>7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131</v>
      </c>
      <c r="AU241" s="240" t="s">
        <v>85</v>
      </c>
      <c r="AV241" s="14" t="s">
        <v>85</v>
      </c>
      <c r="AW241" s="14" t="s">
        <v>37</v>
      </c>
      <c r="AX241" s="14" t="s">
        <v>83</v>
      </c>
      <c r="AY241" s="240" t="s">
        <v>116</v>
      </c>
    </row>
    <row r="242" s="2" customFormat="1" ht="14.4" customHeight="1">
      <c r="A242" s="40"/>
      <c r="B242" s="41"/>
      <c r="C242" s="263" t="s">
        <v>365</v>
      </c>
      <c r="D242" s="263" t="s">
        <v>307</v>
      </c>
      <c r="E242" s="264" t="s">
        <v>366</v>
      </c>
      <c r="F242" s="265" t="s">
        <v>367</v>
      </c>
      <c r="G242" s="266" t="s">
        <v>137</v>
      </c>
      <c r="H242" s="267">
        <v>7</v>
      </c>
      <c r="I242" s="268"/>
      <c r="J242" s="269">
        <f>ROUND(I242*H242,2)</f>
        <v>0</v>
      </c>
      <c r="K242" s="265" t="s">
        <v>19</v>
      </c>
      <c r="L242" s="270"/>
      <c r="M242" s="271" t="s">
        <v>19</v>
      </c>
      <c r="N242" s="272" t="s">
        <v>46</v>
      </c>
      <c r="O242" s="86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3" t="s">
        <v>163</v>
      </c>
      <c r="AT242" s="213" t="s">
        <v>307</v>
      </c>
      <c r="AU242" s="213" t="s">
        <v>85</v>
      </c>
      <c r="AY242" s="19" t="s">
        <v>116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9" t="s">
        <v>83</v>
      </c>
      <c r="BK242" s="214">
        <f>ROUND(I242*H242,2)</f>
        <v>0</v>
      </c>
      <c r="BL242" s="19" t="s">
        <v>123</v>
      </c>
      <c r="BM242" s="213" t="s">
        <v>368</v>
      </c>
    </row>
    <row r="243" s="2" customFormat="1" ht="14.4" customHeight="1">
      <c r="A243" s="40"/>
      <c r="B243" s="41"/>
      <c r="C243" s="263" t="s">
        <v>369</v>
      </c>
      <c r="D243" s="263" t="s">
        <v>307</v>
      </c>
      <c r="E243" s="264" t="s">
        <v>370</v>
      </c>
      <c r="F243" s="265" t="s">
        <v>371</v>
      </c>
      <c r="G243" s="266" t="s">
        <v>205</v>
      </c>
      <c r="H243" s="267">
        <v>15.75</v>
      </c>
      <c r="I243" s="268"/>
      <c r="J243" s="269">
        <f>ROUND(I243*H243,2)</f>
        <v>0</v>
      </c>
      <c r="K243" s="265" t="s">
        <v>19</v>
      </c>
      <c r="L243" s="270"/>
      <c r="M243" s="271" t="s">
        <v>19</v>
      </c>
      <c r="N243" s="272" t="s">
        <v>46</v>
      </c>
      <c r="O243" s="86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3" t="s">
        <v>163</v>
      </c>
      <c r="AT243" s="213" t="s">
        <v>307</v>
      </c>
      <c r="AU243" s="213" t="s">
        <v>85</v>
      </c>
      <c r="AY243" s="19" t="s">
        <v>116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9" t="s">
        <v>83</v>
      </c>
      <c r="BK243" s="214">
        <f>ROUND(I243*H243,2)</f>
        <v>0</v>
      </c>
      <c r="BL243" s="19" t="s">
        <v>123</v>
      </c>
      <c r="BM243" s="213" t="s">
        <v>372</v>
      </c>
    </row>
    <row r="244" s="2" customFormat="1" ht="14.4" customHeight="1">
      <c r="A244" s="40"/>
      <c r="B244" s="41"/>
      <c r="C244" s="202" t="s">
        <v>373</v>
      </c>
      <c r="D244" s="202" t="s">
        <v>118</v>
      </c>
      <c r="E244" s="203" t="s">
        <v>374</v>
      </c>
      <c r="F244" s="204" t="s">
        <v>375</v>
      </c>
      <c r="G244" s="205" t="s">
        <v>137</v>
      </c>
      <c r="H244" s="206">
        <v>21</v>
      </c>
      <c r="I244" s="207"/>
      <c r="J244" s="208">
        <f>ROUND(I244*H244,2)</f>
        <v>0</v>
      </c>
      <c r="K244" s="204" t="s">
        <v>122</v>
      </c>
      <c r="L244" s="46"/>
      <c r="M244" s="209" t="s">
        <v>19</v>
      </c>
      <c r="N244" s="210" t="s">
        <v>46</v>
      </c>
      <c r="O244" s="86"/>
      <c r="P244" s="211">
        <f>O244*H244</f>
        <v>0</v>
      </c>
      <c r="Q244" s="211">
        <v>5.1999999999999997E-05</v>
      </c>
      <c r="R244" s="211">
        <f>Q244*H244</f>
        <v>0.0010919999999999999</v>
      </c>
      <c r="S244" s="211">
        <v>0</v>
      </c>
      <c r="T244" s="21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3" t="s">
        <v>123</v>
      </c>
      <c r="AT244" s="213" t="s">
        <v>118</v>
      </c>
      <c r="AU244" s="213" t="s">
        <v>85</v>
      </c>
      <c r="AY244" s="19" t="s">
        <v>116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9" t="s">
        <v>83</v>
      </c>
      <c r="BK244" s="214">
        <f>ROUND(I244*H244,2)</f>
        <v>0</v>
      </c>
      <c r="BL244" s="19" t="s">
        <v>123</v>
      </c>
      <c r="BM244" s="213" t="s">
        <v>376</v>
      </c>
    </row>
    <row r="245" s="2" customFormat="1">
      <c r="A245" s="40"/>
      <c r="B245" s="41"/>
      <c r="C245" s="42"/>
      <c r="D245" s="215" t="s">
        <v>125</v>
      </c>
      <c r="E245" s="42"/>
      <c r="F245" s="216" t="s">
        <v>377</v>
      </c>
      <c r="G245" s="42"/>
      <c r="H245" s="42"/>
      <c r="I245" s="217"/>
      <c r="J245" s="42"/>
      <c r="K245" s="42"/>
      <c r="L245" s="46"/>
      <c r="M245" s="218"/>
      <c r="N245" s="219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125</v>
      </c>
      <c r="AU245" s="19" t="s">
        <v>85</v>
      </c>
    </row>
    <row r="246" s="2" customFormat="1" ht="14.4" customHeight="1">
      <c r="A246" s="40"/>
      <c r="B246" s="41"/>
      <c r="C246" s="263" t="s">
        <v>378</v>
      </c>
      <c r="D246" s="263" t="s">
        <v>307</v>
      </c>
      <c r="E246" s="264" t="s">
        <v>379</v>
      </c>
      <c r="F246" s="265" t="s">
        <v>380</v>
      </c>
      <c r="G246" s="266" t="s">
        <v>137</v>
      </c>
      <c r="H246" s="267">
        <v>21</v>
      </c>
      <c r="I246" s="268"/>
      <c r="J246" s="269">
        <f>ROUND(I246*H246,2)</f>
        <v>0</v>
      </c>
      <c r="K246" s="265" t="s">
        <v>122</v>
      </c>
      <c r="L246" s="270"/>
      <c r="M246" s="271" t="s">
        <v>19</v>
      </c>
      <c r="N246" s="272" t="s">
        <v>46</v>
      </c>
      <c r="O246" s="86"/>
      <c r="P246" s="211">
        <f>O246*H246</f>
        <v>0</v>
      </c>
      <c r="Q246" s="211">
        <v>0.0047200000000000002</v>
      </c>
      <c r="R246" s="211">
        <f>Q246*H246</f>
        <v>0.09912</v>
      </c>
      <c r="S246" s="211">
        <v>0</v>
      </c>
      <c r="T246" s="212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3" t="s">
        <v>163</v>
      </c>
      <c r="AT246" s="213" t="s">
        <v>307</v>
      </c>
      <c r="AU246" s="213" t="s">
        <v>85</v>
      </c>
      <c r="AY246" s="19" t="s">
        <v>116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9" t="s">
        <v>83</v>
      </c>
      <c r="BK246" s="214">
        <f>ROUND(I246*H246,2)</f>
        <v>0</v>
      </c>
      <c r="BL246" s="19" t="s">
        <v>123</v>
      </c>
      <c r="BM246" s="213" t="s">
        <v>381</v>
      </c>
    </row>
    <row r="247" s="2" customFormat="1" ht="14.4" customHeight="1">
      <c r="A247" s="40"/>
      <c r="B247" s="41"/>
      <c r="C247" s="202" t="s">
        <v>382</v>
      </c>
      <c r="D247" s="202" t="s">
        <v>118</v>
      </c>
      <c r="E247" s="203" t="s">
        <v>383</v>
      </c>
      <c r="F247" s="204" t="s">
        <v>384</v>
      </c>
      <c r="G247" s="205" t="s">
        <v>121</v>
      </c>
      <c r="H247" s="206">
        <v>7</v>
      </c>
      <c r="I247" s="207"/>
      <c r="J247" s="208">
        <f>ROUND(I247*H247,2)</f>
        <v>0</v>
      </c>
      <c r="K247" s="204" t="s">
        <v>122</v>
      </c>
      <c r="L247" s="46"/>
      <c r="M247" s="209" t="s">
        <v>19</v>
      </c>
      <c r="N247" s="210" t="s">
        <v>46</v>
      </c>
      <c r="O247" s="86"/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3" t="s">
        <v>123</v>
      </c>
      <c r="AT247" s="213" t="s">
        <v>118</v>
      </c>
      <c r="AU247" s="213" t="s">
        <v>85</v>
      </c>
      <c r="AY247" s="19" t="s">
        <v>116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9" t="s">
        <v>83</v>
      </c>
      <c r="BK247" s="214">
        <f>ROUND(I247*H247,2)</f>
        <v>0</v>
      </c>
      <c r="BL247" s="19" t="s">
        <v>123</v>
      </c>
      <c r="BM247" s="213" t="s">
        <v>385</v>
      </c>
    </row>
    <row r="248" s="2" customFormat="1">
      <c r="A248" s="40"/>
      <c r="B248" s="41"/>
      <c r="C248" s="42"/>
      <c r="D248" s="215" t="s">
        <v>125</v>
      </c>
      <c r="E248" s="42"/>
      <c r="F248" s="216" t="s">
        <v>386</v>
      </c>
      <c r="G248" s="42"/>
      <c r="H248" s="42"/>
      <c r="I248" s="217"/>
      <c r="J248" s="42"/>
      <c r="K248" s="42"/>
      <c r="L248" s="46"/>
      <c r="M248" s="218"/>
      <c r="N248" s="219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125</v>
      </c>
      <c r="AU248" s="19" t="s">
        <v>85</v>
      </c>
    </row>
    <row r="249" s="2" customFormat="1" ht="14.4" customHeight="1">
      <c r="A249" s="40"/>
      <c r="B249" s="41"/>
      <c r="C249" s="263" t="s">
        <v>387</v>
      </c>
      <c r="D249" s="263" t="s">
        <v>307</v>
      </c>
      <c r="E249" s="264" t="s">
        <v>388</v>
      </c>
      <c r="F249" s="265" t="s">
        <v>389</v>
      </c>
      <c r="G249" s="266" t="s">
        <v>205</v>
      </c>
      <c r="H249" s="267">
        <v>0.071999999999999995</v>
      </c>
      <c r="I249" s="268"/>
      <c r="J249" s="269">
        <f>ROUND(I249*H249,2)</f>
        <v>0</v>
      </c>
      <c r="K249" s="265" t="s">
        <v>122</v>
      </c>
      <c r="L249" s="270"/>
      <c r="M249" s="271" t="s">
        <v>19</v>
      </c>
      <c r="N249" s="272" t="s">
        <v>46</v>
      </c>
      <c r="O249" s="86"/>
      <c r="P249" s="211">
        <f>O249*H249</f>
        <v>0</v>
      </c>
      <c r="Q249" s="211">
        <v>0.20000000000000001</v>
      </c>
      <c r="R249" s="211">
        <f>Q249*H249</f>
        <v>0.0144</v>
      </c>
      <c r="S249" s="211">
        <v>0</v>
      </c>
      <c r="T249" s="212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3" t="s">
        <v>163</v>
      </c>
      <c r="AT249" s="213" t="s">
        <v>307</v>
      </c>
      <c r="AU249" s="213" t="s">
        <v>85</v>
      </c>
      <c r="AY249" s="19" t="s">
        <v>116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9" t="s">
        <v>83</v>
      </c>
      <c r="BK249" s="214">
        <f>ROUND(I249*H249,2)</f>
        <v>0</v>
      </c>
      <c r="BL249" s="19" t="s">
        <v>123</v>
      </c>
      <c r="BM249" s="213" t="s">
        <v>390</v>
      </c>
    </row>
    <row r="250" s="14" customFormat="1">
      <c r="A250" s="14"/>
      <c r="B250" s="230"/>
      <c r="C250" s="231"/>
      <c r="D250" s="215" t="s">
        <v>131</v>
      </c>
      <c r="E250" s="231"/>
      <c r="F250" s="233" t="s">
        <v>391</v>
      </c>
      <c r="G250" s="231"/>
      <c r="H250" s="234">
        <v>0.071999999999999995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131</v>
      </c>
      <c r="AU250" s="240" t="s">
        <v>85</v>
      </c>
      <c r="AV250" s="14" t="s">
        <v>85</v>
      </c>
      <c r="AW250" s="14" t="s">
        <v>4</v>
      </c>
      <c r="AX250" s="14" t="s">
        <v>83</v>
      </c>
      <c r="AY250" s="240" t="s">
        <v>116</v>
      </c>
    </row>
    <row r="251" s="12" customFormat="1" ht="22.8" customHeight="1">
      <c r="A251" s="12"/>
      <c r="B251" s="186"/>
      <c r="C251" s="187"/>
      <c r="D251" s="188" t="s">
        <v>74</v>
      </c>
      <c r="E251" s="200" t="s">
        <v>123</v>
      </c>
      <c r="F251" s="200" t="s">
        <v>392</v>
      </c>
      <c r="G251" s="187"/>
      <c r="H251" s="187"/>
      <c r="I251" s="190"/>
      <c r="J251" s="201">
        <f>BK251</f>
        <v>0</v>
      </c>
      <c r="K251" s="187"/>
      <c r="L251" s="192"/>
      <c r="M251" s="193"/>
      <c r="N251" s="194"/>
      <c r="O251" s="194"/>
      <c r="P251" s="195">
        <f>SUM(P252:P259)</f>
        <v>0</v>
      </c>
      <c r="Q251" s="194"/>
      <c r="R251" s="195">
        <f>SUM(R252:R259)</f>
        <v>7.5471705</v>
      </c>
      <c r="S251" s="194"/>
      <c r="T251" s="196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7" t="s">
        <v>83</v>
      </c>
      <c r="AT251" s="198" t="s">
        <v>74</v>
      </c>
      <c r="AU251" s="198" t="s">
        <v>83</v>
      </c>
      <c r="AY251" s="197" t="s">
        <v>116</v>
      </c>
      <c r="BK251" s="199">
        <f>SUM(BK252:BK259)</f>
        <v>0</v>
      </c>
    </row>
    <row r="252" s="2" customFormat="1" ht="14.4" customHeight="1">
      <c r="A252" s="40"/>
      <c r="B252" s="41"/>
      <c r="C252" s="202" t="s">
        <v>393</v>
      </c>
      <c r="D252" s="202" t="s">
        <v>118</v>
      </c>
      <c r="E252" s="203" t="s">
        <v>394</v>
      </c>
      <c r="F252" s="204" t="s">
        <v>395</v>
      </c>
      <c r="G252" s="205" t="s">
        <v>205</v>
      </c>
      <c r="H252" s="206">
        <v>1.6499999999999999</v>
      </c>
      <c r="I252" s="207"/>
      <c r="J252" s="208">
        <f>ROUND(I252*H252,2)</f>
        <v>0</v>
      </c>
      <c r="K252" s="204" t="s">
        <v>122</v>
      </c>
      <c r="L252" s="46"/>
      <c r="M252" s="209" t="s">
        <v>19</v>
      </c>
      <c r="N252" s="210" t="s">
        <v>46</v>
      </c>
      <c r="O252" s="86"/>
      <c r="P252" s="211">
        <f>O252*H252</f>
        <v>0</v>
      </c>
      <c r="Q252" s="211">
        <v>1.8907700000000001</v>
      </c>
      <c r="R252" s="211">
        <f>Q252*H252</f>
        <v>3.1197705</v>
      </c>
      <c r="S252" s="211">
        <v>0</v>
      </c>
      <c r="T252" s="212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3" t="s">
        <v>123</v>
      </c>
      <c r="AT252" s="213" t="s">
        <v>118</v>
      </c>
      <c r="AU252" s="213" t="s">
        <v>85</v>
      </c>
      <c r="AY252" s="19" t="s">
        <v>116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9" t="s">
        <v>83</v>
      </c>
      <c r="BK252" s="214">
        <f>ROUND(I252*H252,2)</f>
        <v>0</v>
      </c>
      <c r="BL252" s="19" t="s">
        <v>123</v>
      </c>
      <c r="BM252" s="213" t="s">
        <v>396</v>
      </c>
    </row>
    <row r="253" s="2" customFormat="1">
      <c r="A253" s="40"/>
      <c r="B253" s="41"/>
      <c r="C253" s="42"/>
      <c r="D253" s="215" t="s">
        <v>125</v>
      </c>
      <c r="E253" s="42"/>
      <c r="F253" s="216" t="s">
        <v>397</v>
      </c>
      <c r="G253" s="42"/>
      <c r="H253" s="42"/>
      <c r="I253" s="217"/>
      <c r="J253" s="42"/>
      <c r="K253" s="42"/>
      <c r="L253" s="46"/>
      <c r="M253" s="218"/>
      <c r="N253" s="219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125</v>
      </c>
      <c r="AU253" s="19" t="s">
        <v>85</v>
      </c>
    </row>
    <row r="254" s="14" customFormat="1">
      <c r="A254" s="14"/>
      <c r="B254" s="230"/>
      <c r="C254" s="231"/>
      <c r="D254" s="215" t="s">
        <v>131</v>
      </c>
      <c r="E254" s="232" t="s">
        <v>19</v>
      </c>
      <c r="F254" s="233" t="s">
        <v>398</v>
      </c>
      <c r="G254" s="231"/>
      <c r="H254" s="234">
        <v>1.6499999999999999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131</v>
      </c>
      <c r="AU254" s="240" t="s">
        <v>85</v>
      </c>
      <c r="AV254" s="14" t="s">
        <v>85</v>
      </c>
      <c r="AW254" s="14" t="s">
        <v>37</v>
      </c>
      <c r="AX254" s="14" t="s">
        <v>83</v>
      </c>
      <c r="AY254" s="240" t="s">
        <v>116</v>
      </c>
    </row>
    <row r="255" s="2" customFormat="1" ht="24.15" customHeight="1">
      <c r="A255" s="40"/>
      <c r="B255" s="41"/>
      <c r="C255" s="263" t="s">
        <v>399</v>
      </c>
      <c r="D255" s="263" t="s">
        <v>307</v>
      </c>
      <c r="E255" s="264" t="s">
        <v>400</v>
      </c>
      <c r="F255" s="265" t="s">
        <v>401</v>
      </c>
      <c r="G255" s="266" t="s">
        <v>290</v>
      </c>
      <c r="H255" s="267">
        <v>2.9700000000000002</v>
      </c>
      <c r="I255" s="268"/>
      <c r="J255" s="269">
        <f>ROUND(I255*H255,2)</f>
        <v>0</v>
      </c>
      <c r="K255" s="265" t="s">
        <v>19</v>
      </c>
      <c r="L255" s="270"/>
      <c r="M255" s="271" t="s">
        <v>19</v>
      </c>
      <c r="N255" s="272" t="s">
        <v>46</v>
      </c>
      <c r="O255" s="86"/>
      <c r="P255" s="211">
        <f>O255*H255</f>
        <v>0</v>
      </c>
      <c r="Q255" s="211">
        <v>1</v>
      </c>
      <c r="R255" s="211">
        <f>Q255*H255</f>
        <v>2.9700000000000002</v>
      </c>
      <c r="S255" s="211">
        <v>0</v>
      </c>
      <c r="T255" s="212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3" t="s">
        <v>163</v>
      </c>
      <c r="AT255" s="213" t="s">
        <v>307</v>
      </c>
      <c r="AU255" s="213" t="s">
        <v>85</v>
      </c>
      <c r="AY255" s="19" t="s">
        <v>116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9" t="s">
        <v>83</v>
      </c>
      <c r="BK255" s="214">
        <f>ROUND(I255*H255,2)</f>
        <v>0</v>
      </c>
      <c r="BL255" s="19" t="s">
        <v>123</v>
      </c>
      <c r="BM255" s="213" t="s">
        <v>402</v>
      </c>
    </row>
    <row r="256" s="14" customFormat="1">
      <c r="A256" s="14"/>
      <c r="B256" s="230"/>
      <c r="C256" s="231"/>
      <c r="D256" s="215" t="s">
        <v>131</v>
      </c>
      <c r="E256" s="232" t="s">
        <v>19</v>
      </c>
      <c r="F256" s="233" t="s">
        <v>403</v>
      </c>
      <c r="G256" s="231"/>
      <c r="H256" s="234">
        <v>2.9700000000000002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131</v>
      </c>
      <c r="AU256" s="240" t="s">
        <v>85</v>
      </c>
      <c r="AV256" s="14" t="s">
        <v>85</v>
      </c>
      <c r="AW256" s="14" t="s">
        <v>37</v>
      </c>
      <c r="AX256" s="14" t="s">
        <v>83</v>
      </c>
      <c r="AY256" s="240" t="s">
        <v>116</v>
      </c>
    </row>
    <row r="257" s="2" customFormat="1" ht="24.15" customHeight="1">
      <c r="A257" s="40"/>
      <c r="B257" s="41"/>
      <c r="C257" s="202" t="s">
        <v>404</v>
      </c>
      <c r="D257" s="202" t="s">
        <v>118</v>
      </c>
      <c r="E257" s="203" t="s">
        <v>405</v>
      </c>
      <c r="F257" s="204" t="s">
        <v>406</v>
      </c>
      <c r="G257" s="205" t="s">
        <v>205</v>
      </c>
      <c r="H257" s="206">
        <v>0.59999999999999998</v>
      </c>
      <c r="I257" s="207"/>
      <c r="J257" s="208">
        <f>ROUND(I257*H257,2)</f>
        <v>0</v>
      </c>
      <c r="K257" s="204" t="s">
        <v>122</v>
      </c>
      <c r="L257" s="46"/>
      <c r="M257" s="209" t="s">
        <v>19</v>
      </c>
      <c r="N257" s="210" t="s">
        <v>46</v>
      </c>
      <c r="O257" s="86"/>
      <c r="P257" s="211">
        <f>O257*H257</f>
        <v>0</v>
      </c>
      <c r="Q257" s="211">
        <v>2.4289999999999998</v>
      </c>
      <c r="R257" s="211">
        <f>Q257*H257</f>
        <v>1.4573999999999998</v>
      </c>
      <c r="S257" s="211">
        <v>0</v>
      </c>
      <c r="T257" s="21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3" t="s">
        <v>123</v>
      </c>
      <c r="AT257" s="213" t="s">
        <v>118</v>
      </c>
      <c r="AU257" s="213" t="s">
        <v>85</v>
      </c>
      <c r="AY257" s="19" t="s">
        <v>116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9" t="s">
        <v>83</v>
      </c>
      <c r="BK257" s="214">
        <f>ROUND(I257*H257,2)</f>
        <v>0</v>
      </c>
      <c r="BL257" s="19" t="s">
        <v>123</v>
      </c>
      <c r="BM257" s="213" t="s">
        <v>407</v>
      </c>
    </row>
    <row r="258" s="2" customFormat="1">
      <c r="A258" s="40"/>
      <c r="B258" s="41"/>
      <c r="C258" s="42"/>
      <c r="D258" s="215" t="s">
        <v>125</v>
      </c>
      <c r="E258" s="42"/>
      <c r="F258" s="216" t="s">
        <v>408</v>
      </c>
      <c r="G258" s="42"/>
      <c r="H258" s="42"/>
      <c r="I258" s="217"/>
      <c r="J258" s="42"/>
      <c r="K258" s="42"/>
      <c r="L258" s="46"/>
      <c r="M258" s="218"/>
      <c r="N258" s="219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125</v>
      </c>
      <c r="AU258" s="19" t="s">
        <v>85</v>
      </c>
    </row>
    <row r="259" s="14" customFormat="1">
      <c r="A259" s="14"/>
      <c r="B259" s="230"/>
      <c r="C259" s="231"/>
      <c r="D259" s="215" t="s">
        <v>131</v>
      </c>
      <c r="E259" s="232" t="s">
        <v>19</v>
      </c>
      <c r="F259" s="233" t="s">
        <v>409</v>
      </c>
      <c r="G259" s="231"/>
      <c r="H259" s="234">
        <v>0.59999999999999998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131</v>
      </c>
      <c r="AU259" s="240" t="s">
        <v>85</v>
      </c>
      <c r="AV259" s="14" t="s">
        <v>85</v>
      </c>
      <c r="AW259" s="14" t="s">
        <v>37</v>
      </c>
      <c r="AX259" s="14" t="s">
        <v>83</v>
      </c>
      <c r="AY259" s="240" t="s">
        <v>116</v>
      </c>
    </row>
    <row r="260" s="12" customFormat="1" ht="22.8" customHeight="1">
      <c r="A260" s="12"/>
      <c r="B260" s="186"/>
      <c r="C260" s="187"/>
      <c r="D260" s="188" t="s">
        <v>74</v>
      </c>
      <c r="E260" s="200" t="s">
        <v>144</v>
      </c>
      <c r="F260" s="200" t="s">
        <v>410</v>
      </c>
      <c r="G260" s="187"/>
      <c r="H260" s="187"/>
      <c r="I260" s="190"/>
      <c r="J260" s="201">
        <f>BK260</f>
        <v>0</v>
      </c>
      <c r="K260" s="187"/>
      <c r="L260" s="192"/>
      <c r="M260" s="193"/>
      <c r="N260" s="194"/>
      <c r="O260" s="194"/>
      <c r="P260" s="195">
        <f>SUM(P261:P328)</f>
        <v>0</v>
      </c>
      <c r="Q260" s="194"/>
      <c r="R260" s="195">
        <f>SUM(R261:R328)</f>
        <v>987.30541600000015</v>
      </c>
      <c r="S260" s="194"/>
      <c r="T260" s="196">
        <f>SUM(T261:T328)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7" t="s">
        <v>83</v>
      </c>
      <c r="AT260" s="198" t="s">
        <v>74</v>
      </c>
      <c r="AU260" s="198" t="s">
        <v>83</v>
      </c>
      <c r="AY260" s="197" t="s">
        <v>116</v>
      </c>
      <c r="BK260" s="199">
        <f>SUM(BK261:BK328)</f>
        <v>0</v>
      </c>
    </row>
    <row r="261" s="2" customFormat="1" ht="14.4" customHeight="1">
      <c r="A261" s="40"/>
      <c r="B261" s="41"/>
      <c r="C261" s="202" t="s">
        <v>411</v>
      </c>
      <c r="D261" s="202" t="s">
        <v>118</v>
      </c>
      <c r="E261" s="203" t="s">
        <v>412</v>
      </c>
      <c r="F261" s="204" t="s">
        <v>413</v>
      </c>
      <c r="G261" s="205" t="s">
        <v>121</v>
      </c>
      <c r="H261" s="206">
        <v>506</v>
      </c>
      <c r="I261" s="207"/>
      <c r="J261" s="208">
        <f>ROUND(I261*H261,2)</f>
        <v>0</v>
      </c>
      <c r="K261" s="204" t="s">
        <v>122</v>
      </c>
      <c r="L261" s="46"/>
      <c r="M261" s="209" t="s">
        <v>19</v>
      </c>
      <c r="N261" s="210" t="s">
        <v>46</v>
      </c>
      <c r="O261" s="86"/>
      <c r="P261" s="211">
        <f>O261*H261</f>
        <v>0</v>
      </c>
      <c r="Q261" s="211">
        <v>0.34499999999999997</v>
      </c>
      <c r="R261" s="211">
        <f>Q261*H261</f>
        <v>174.56999999999999</v>
      </c>
      <c r="S261" s="211">
        <v>0</v>
      </c>
      <c r="T261" s="212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3" t="s">
        <v>123</v>
      </c>
      <c r="AT261" s="213" t="s">
        <v>118</v>
      </c>
      <c r="AU261" s="213" t="s">
        <v>85</v>
      </c>
      <c r="AY261" s="19" t="s">
        <v>116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9" t="s">
        <v>83</v>
      </c>
      <c r="BK261" s="214">
        <f>ROUND(I261*H261,2)</f>
        <v>0</v>
      </c>
      <c r="BL261" s="19" t="s">
        <v>123</v>
      </c>
      <c r="BM261" s="213" t="s">
        <v>414</v>
      </c>
    </row>
    <row r="262" s="13" customFormat="1">
      <c r="A262" s="13"/>
      <c r="B262" s="220"/>
      <c r="C262" s="221"/>
      <c r="D262" s="215" t="s">
        <v>131</v>
      </c>
      <c r="E262" s="222" t="s">
        <v>19</v>
      </c>
      <c r="F262" s="223" t="s">
        <v>415</v>
      </c>
      <c r="G262" s="221"/>
      <c r="H262" s="222" t="s">
        <v>19</v>
      </c>
      <c r="I262" s="224"/>
      <c r="J262" s="221"/>
      <c r="K262" s="221"/>
      <c r="L262" s="225"/>
      <c r="M262" s="226"/>
      <c r="N262" s="227"/>
      <c r="O262" s="227"/>
      <c r="P262" s="227"/>
      <c r="Q262" s="227"/>
      <c r="R262" s="227"/>
      <c r="S262" s="227"/>
      <c r="T262" s="22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9" t="s">
        <v>131</v>
      </c>
      <c r="AU262" s="229" t="s">
        <v>85</v>
      </c>
      <c r="AV262" s="13" t="s">
        <v>83</v>
      </c>
      <c r="AW262" s="13" t="s">
        <v>37</v>
      </c>
      <c r="AX262" s="13" t="s">
        <v>75</v>
      </c>
      <c r="AY262" s="229" t="s">
        <v>116</v>
      </c>
    </row>
    <row r="263" s="14" customFormat="1">
      <c r="A263" s="14"/>
      <c r="B263" s="230"/>
      <c r="C263" s="231"/>
      <c r="D263" s="215" t="s">
        <v>131</v>
      </c>
      <c r="E263" s="232" t="s">
        <v>19</v>
      </c>
      <c r="F263" s="233" t="s">
        <v>416</v>
      </c>
      <c r="G263" s="231"/>
      <c r="H263" s="234">
        <v>54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131</v>
      </c>
      <c r="AU263" s="240" t="s">
        <v>85</v>
      </c>
      <c r="AV263" s="14" t="s">
        <v>85</v>
      </c>
      <c r="AW263" s="14" t="s">
        <v>37</v>
      </c>
      <c r="AX263" s="14" t="s">
        <v>75</v>
      </c>
      <c r="AY263" s="240" t="s">
        <v>116</v>
      </c>
    </row>
    <row r="264" s="14" customFormat="1">
      <c r="A264" s="14"/>
      <c r="B264" s="230"/>
      <c r="C264" s="231"/>
      <c r="D264" s="215" t="s">
        <v>131</v>
      </c>
      <c r="E264" s="232" t="s">
        <v>19</v>
      </c>
      <c r="F264" s="233" t="s">
        <v>417</v>
      </c>
      <c r="G264" s="231"/>
      <c r="H264" s="234">
        <v>54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131</v>
      </c>
      <c r="AU264" s="240" t="s">
        <v>85</v>
      </c>
      <c r="AV264" s="14" t="s">
        <v>85</v>
      </c>
      <c r="AW264" s="14" t="s">
        <v>37</v>
      </c>
      <c r="AX264" s="14" t="s">
        <v>75</v>
      </c>
      <c r="AY264" s="240" t="s">
        <v>116</v>
      </c>
    </row>
    <row r="265" s="16" customFormat="1">
      <c r="A265" s="16"/>
      <c r="B265" s="252"/>
      <c r="C265" s="253"/>
      <c r="D265" s="215" t="s">
        <v>131</v>
      </c>
      <c r="E265" s="254" t="s">
        <v>19</v>
      </c>
      <c r="F265" s="255" t="s">
        <v>217</v>
      </c>
      <c r="G265" s="253"/>
      <c r="H265" s="256">
        <v>108</v>
      </c>
      <c r="I265" s="257"/>
      <c r="J265" s="253"/>
      <c r="K265" s="253"/>
      <c r="L265" s="258"/>
      <c r="M265" s="259"/>
      <c r="N265" s="260"/>
      <c r="O265" s="260"/>
      <c r="P265" s="260"/>
      <c r="Q265" s="260"/>
      <c r="R265" s="260"/>
      <c r="S265" s="260"/>
      <c r="T265" s="261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62" t="s">
        <v>131</v>
      </c>
      <c r="AU265" s="262" t="s">
        <v>85</v>
      </c>
      <c r="AV265" s="16" t="s">
        <v>134</v>
      </c>
      <c r="AW265" s="16" t="s">
        <v>37</v>
      </c>
      <c r="AX265" s="16" t="s">
        <v>75</v>
      </c>
      <c r="AY265" s="262" t="s">
        <v>116</v>
      </c>
    </row>
    <row r="266" s="14" customFormat="1">
      <c r="A266" s="14"/>
      <c r="B266" s="230"/>
      <c r="C266" s="231"/>
      <c r="D266" s="215" t="s">
        <v>131</v>
      </c>
      <c r="E266" s="232" t="s">
        <v>19</v>
      </c>
      <c r="F266" s="233" t="s">
        <v>418</v>
      </c>
      <c r="G266" s="231"/>
      <c r="H266" s="234">
        <v>199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131</v>
      </c>
      <c r="AU266" s="240" t="s">
        <v>85</v>
      </c>
      <c r="AV266" s="14" t="s">
        <v>85</v>
      </c>
      <c r="AW266" s="14" t="s">
        <v>37</v>
      </c>
      <c r="AX266" s="14" t="s">
        <v>75</v>
      </c>
      <c r="AY266" s="240" t="s">
        <v>116</v>
      </c>
    </row>
    <row r="267" s="14" customFormat="1">
      <c r="A267" s="14"/>
      <c r="B267" s="230"/>
      <c r="C267" s="231"/>
      <c r="D267" s="215" t="s">
        <v>131</v>
      </c>
      <c r="E267" s="232" t="s">
        <v>19</v>
      </c>
      <c r="F267" s="233" t="s">
        <v>419</v>
      </c>
      <c r="G267" s="231"/>
      <c r="H267" s="234">
        <v>199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131</v>
      </c>
      <c r="AU267" s="240" t="s">
        <v>85</v>
      </c>
      <c r="AV267" s="14" t="s">
        <v>85</v>
      </c>
      <c r="AW267" s="14" t="s">
        <v>37</v>
      </c>
      <c r="AX267" s="14" t="s">
        <v>75</v>
      </c>
      <c r="AY267" s="240" t="s">
        <v>116</v>
      </c>
    </row>
    <row r="268" s="16" customFormat="1">
      <c r="A268" s="16"/>
      <c r="B268" s="252"/>
      <c r="C268" s="253"/>
      <c r="D268" s="215" t="s">
        <v>131</v>
      </c>
      <c r="E268" s="254" t="s">
        <v>19</v>
      </c>
      <c r="F268" s="255" t="s">
        <v>217</v>
      </c>
      <c r="G268" s="253"/>
      <c r="H268" s="256">
        <v>398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62" t="s">
        <v>131</v>
      </c>
      <c r="AU268" s="262" t="s">
        <v>85</v>
      </c>
      <c r="AV268" s="16" t="s">
        <v>134</v>
      </c>
      <c r="AW268" s="16" t="s">
        <v>37</v>
      </c>
      <c r="AX268" s="16" t="s">
        <v>75</v>
      </c>
      <c r="AY268" s="262" t="s">
        <v>116</v>
      </c>
    </row>
    <row r="269" s="15" customFormat="1">
      <c r="A269" s="15"/>
      <c r="B269" s="241"/>
      <c r="C269" s="242"/>
      <c r="D269" s="215" t="s">
        <v>131</v>
      </c>
      <c r="E269" s="243" t="s">
        <v>19</v>
      </c>
      <c r="F269" s="244" t="s">
        <v>162</v>
      </c>
      <c r="G269" s="242"/>
      <c r="H269" s="245">
        <v>506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1" t="s">
        <v>131</v>
      </c>
      <c r="AU269" s="251" t="s">
        <v>85</v>
      </c>
      <c r="AV269" s="15" t="s">
        <v>123</v>
      </c>
      <c r="AW269" s="15" t="s">
        <v>37</v>
      </c>
      <c r="AX269" s="15" t="s">
        <v>83</v>
      </c>
      <c r="AY269" s="251" t="s">
        <v>116</v>
      </c>
    </row>
    <row r="270" s="2" customFormat="1" ht="14.4" customHeight="1">
      <c r="A270" s="40"/>
      <c r="B270" s="41"/>
      <c r="C270" s="202" t="s">
        <v>420</v>
      </c>
      <c r="D270" s="202" t="s">
        <v>118</v>
      </c>
      <c r="E270" s="203" t="s">
        <v>421</v>
      </c>
      <c r="F270" s="204" t="s">
        <v>422</v>
      </c>
      <c r="G270" s="205" t="s">
        <v>121</v>
      </c>
      <c r="H270" s="206">
        <v>372</v>
      </c>
      <c r="I270" s="207"/>
      <c r="J270" s="208">
        <f>ROUND(I270*H270,2)</f>
        <v>0</v>
      </c>
      <c r="K270" s="204" t="s">
        <v>19</v>
      </c>
      <c r="L270" s="46"/>
      <c r="M270" s="209" t="s">
        <v>19</v>
      </c>
      <c r="N270" s="210" t="s">
        <v>46</v>
      </c>
      <c r="O270" s="86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3" t="s">
        <v>123</v>
      </c>
      <c r="AT270" s="213" t="s">
        <v>118</v>
      </c>
      <c r="AU270" s="213" t="s">
        <v>85</v>
      </c>
      <c r="AY270" s="19" t="s">
        <v>116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9" t="s">
        <v>83</v>
      </c>
      <c r="BK270" s="214">
        <f>ROUND(I270*H270,2)</f>
        <v>0</v>
      </c>
      <c r="BL270" s="19" t="s">
        <v>123</v>
      </c>
      <c r="BM270" s="213" t="s">
        <v>423</v>
      </c>
    </row>
    <row r="271" s="13" customFormat="1">
      <c r="A271" s="13"/>
      <c r="B271" s="220"/>
      <c r="C271" s="221"/>
      <c r="D271" s="215" t="s">
        <v>131</v>
      </c>
      <c r="E271" s="222" t="s">
        <v>19</v>
      </c>
      <c r="F271" s="223" t="s">
        <v>415</v>
      </c>
      <c r="G271" s="221"/>
      <c r="H271" s="222" t="s">
        <v>19</v>
      </c>
      <c r="I271" s="224"/>
      <c r="J271" s="221"/>
      <c r="K271" s="221"/>
      <c r="L271" s="225"/>
      <c r="M271" s="226"/>
      <c r="N271" s="227"/>
      <c r="O271" s="227"/>
      <c r="P271" s="227"/>
      <c r="Q271" s="227"/>
      <c r="R271" s="227"/>
      <c r="S271" s="227"/>
      <c r="T271" s="22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9" t="s">
        <v>131</v>
      </c>
      <c r="AU271" s="229" t="s">
        <v>85</v>
      </c>
      <c r="AV271" s="13" t="s">
        <v>83</v>
      </c>
      <c r="AW271" s="13" t="s">
        <v>37</v>
      </c>
      <c r="AX271" s="13" t="s">
        <v>75</v>
      </c>
      <c r="AY271" s="229" t="s">
        <v>116</v>
      </c>
    </row>
    <row r="272" s="14" customFormat="1">
      <c r="A272" s="14"/>
      <c r="B272" s="230"/>
      <c r="C272" s="231"/>
      <c r="D272" s="215" t="s">
        <v>131</v>
      </c>
      <c r="E272" s="232" t="s">
        <v>19</v>
      </c>
      <c r="F272" s="233" t="s">
        <v>424</v>
      </c>
      <c r="G272" s="231"/>
      <c r="H272" s="234">
        <v>54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131</v>
      </c>
      <c r="AU272" s="240" t="s">
        <v>85</v>
      </c>
      <c r="AV272" s="14" t="s">
        <v>85</v>
      </c>
      <c r="AW272" s="14" t="s">
        <v>37</v>
      </c>
      <c r="AX272" s="14" t="s">
        <v>75</v>
      </c>
      <c r="AY272" s="240" t="s">
        <v>116</v>
      </c>
    </row>
    <row r="273" s="14" customFormat="1">
      <c r="A273" s="14"/>
      <c r="B273" s="230"/>
      <c r="C273" s="231"/>
      <c r="D273" s="215" t="s">
        <v>131</v>
      </c>
      <c r="E273" s="232" t="s">
        <v>19</v>
      </c>
      <c r="F273" s="233" t="s">
        <v>425</v>
      </c>
      <c r="G273" s="231"/>
      <c r="H273" s="234">
        <v>318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131</v>
      </c>
      <c r="AU273" s="240" t="s">
        <v>85</v>
      </c>
      <c r="AV273" s="14" t="s">
        <v>85</v>
      </c>
      <c r="AW273" s="14" t="s">
        <v>37</v>
      </c>
      <c r="AX273" s="14" t="s">
        <v>75</v>
      </c>
      <c r="AY273" s="240" t="s">
        <v>116</v>
      </c>
    </row>
    <row r="274" s="15" customFormat="1">
      <c r="A274" s="15"/>
      <c r="B274" s="241"/>
      <c r="C274" s="242"/>
      <c r="D274" s="215" t="s">
        <v>131</v>
      </c>
      <c r="E274" s="243" t="s">
        <v>19</v>
      </c>
      <c r="F274" s="244" t="s">
        <v>162</v>
      </c>
      <c r="G274" s="242"/>
      <c r="H274" s="245">
        <v>372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1" t="s">
        <v>131</v>
      </c>
      <c r="AU274" s="251" t="s">
        <v>85</v>
      </c>
      <c r="AV274" s="15" t="s">
        <v>123</v>
      </c>
      <c r="AW274" s="15" t="s">
        <v>37</v>
      </c>
      <c r="AX274" s="15" t="s">
        <v>83</v>
      </c>
      <c r="AY274" s="251" t="s">
        <v>116</v>
      </c>
    </row>
    <row r="275" s="2" customFormat="1" ht="14.4" customHeight="1">
      <c r="A275" s="40"/>
      <c r="B275" s="41"/>
      <c r="C275" s="202" t="s">
        <v>426</v>
      </c>
      <c r="D275" s="202" t="s">
        <v>118</v>
      </c>
      <c r="E275" s="203" t="s">
        <v>427</v>
      </c>
      <c r="F275" s="204" t="s">
        <v>428</v>
      </c>
      <c r="G275" s="205" t="s">
        <v>121</v>
      </c>
      <c r="H275" s="206">
        <v>1252</v>
      </c>
      <c r="I275" s="207"/>
      <c r="J275" s="208">
        <f>ROUND(I275*H275,2)</f>
        <v>0</v>
      </c>
      <c r="K275" s="204" t="s">
        <v>122</v>
      </c>
      <c r="L275" s="46"/>
      <c r="M275" s="209" t="s">
        <v>19</v>
      </c>
      <c r="N275" s="210" t="s">
        <v>46</v>
      </c>
      <c r="O275" s="86"/>
      <c r="P275" s="211">
        <f>O275*H275</f>
        <v>0</v>
      </c>
      <c r="Q275" s="211">
        <v>0.46000000000000002</v>
      </c>
      <c r="R275" s="211">
        <f>Q275*H275</f>
        <v>575.92000000000007</v>
      </c>
      <c r="S275" s="211">
        <v>0</v>
      </c>
      <c r="T275" s="212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3" t="s">
        <v>123</v>
      </c>
      <c r="AT275" s="213" t="s">
        <v>118</v>
      </c>
      <c r="AU275" s="213" t="s">
        <v>85</v>
      </c>
      <c r="AY275" s="19" t="s">
        <v>116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9" t="s">
        <v>83</v>
      </c>
      <c r="BK275" s="214">
        <f>ROUND(I275*H275,2)</f>
        <v>0</v>
      </c>
      <c r="BL275" s="19" t="s">
        <v>123</v>
      </c>
      <c r="BM275" s="213" t="s">
        <v>429</v>
      </c>
    </row>
    <row r="276" s="13" customFormat="1">
      <c r="A276" s="13"/>
      <c r="B276" s="220"/>
      <c r="C276" s="221"/>
      <c r="D276" s="215" t="s">
        <v>131</v>
      </c>
      <c r="E276" s="222" t="s">
        <v>19</v>
      </c>
      <c r="F276" s="223" t="s">
        <v>415</v>
      </c>
      <c r="G276" s="221"/>
      <c r="H276" s="222" t="s">
        <v>19</v>
      </c>
      <c r="I276" s="224"/>
      <c r="J276" s="221"/>
      <c r="K276" s="221"/>
      <c r="L276" s="225"/>
      <c r="M276" s="226"/>
      <c r="N276" s="227"/>
      <c r="O276" s="227"/>
      <c r="P276" s="227"/>
      <c r="Q276" s="227"/>
      <c r="R276" s="227"/>
      <c r="S276" s="227"/>
      <c r="T276" s="22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9" t="s">
        <v>131</v>
      </c>
      <c r="AU276" s="229" t="s">
        <v>85</v>
      </c>
      <c r="AV276" s="13" t="s">
        <v>83</v>
      </c>
      <c r="AW276" s="13" t="s">
        <v>37</v>
      </c>
      <c r="AX276" s="13" t="s">
        <v>75</v>
      </c>
      <c r="AY276" s="229" t="s">
        <v>116</v>
      </c>
    </row>
    <row r="277" s="14" customFormat="1">
      <c r="A277" s="14"/>
      <c r="B277" s="230"/>
      <c r="C277" s="231"/>
      <c r="D277" s="215" t="s">
        <v>131</v>
      </c>
      <c r="E277" s="232" t="s">
        <v>19</v>
      </c>
      <c r="F277" s="233" t="s">
        <v>430</v>
      </c>
      <c r="G277" s="231"/>
      <c r="H277" s="234">
        <v>318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131</v>
      </c>
      <c r="AU277" s="240" t="s">
        <v>85</v>
      </c>
      <c r="AV277" s="14" t="s">
        <v>85</v>
      </c>
      <c r="AW277" s="14" t="s">
        <v>37</v>
      </c>
      <c r="AX277" s="14" t="s">
        <v>75</v>
      </c>
      <c r="AY277" s="240" t="s">
        <v>116</v>
      </c>
    </row>
    <row r="278" s="14" customFormat="1">
      <c r="A278" s="14"/>
      <c r="B278" s="230"/>
      <c r="C278" s="231"/>
      <c r="D278" s="215" t="s">
        <v>131</v>
      </c>
      <c r="E278" s="232" t="s">
        <v>19</v>
      </c>
      <c r="F278" s="233" t="s">
        <v>431</v>
      </c>
      <c r="G278" s="231"/>
      <c r="H278" s="234">
        <v>467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131</v>
      </c>
      <c r="AU278" s="240" t="s">
        <v>85</v>
      </c>
      <c r="AV278" s="14" t="s">
        <v>85</v>
      </c>
      <c r="AW278" s="14" t="s">
        <v>37</v>
      </c>
      <c r="AX278" s="14" t="s">
        <v>75</v>
      </c>
      <c r="AY278" s="240" t="s">
        <v>116</v>
      </c>
    </row>
    <row r="279" s="14" customFormat="1">
      <c r="A279" s="14"/>
      <c r="B279" s="230"/>
      <c r="C279" s="231"/>
      <c r="D279" s="215" t="s">
        <v>131</v>
      </c>
      <c r="E279" s="232" t="s">
        <v>19</v>
      </c>
      <c r="F279" s="233" t="s">
        <v>432</v>
      </c>
      <c r="G279" s="231"/>
      <c r="H279" s="234">
        <v>467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131</v>
      </c>
      <c r="AU279" s="240" t="s">
        <v>85</v>
      </c>
      <c r="AV279" s="14" t="s">
        <v>85</v>
      </c>
      <c r="AW279" s="14" t="s">
        <v>37</v>
      </c>
      <c r="AX279" s="14" t="s">
        <v>75</v>
      </c>
      <c r="AY279" s="240" t="s">
        <v>116</v>
      </c>
    </row>
    <row r="280" s="15" customFormat="1">
      <c r="A280" s="15"/>
      <c r="B280" s="241"/>
      <c r="C280" s="242"/>
      <c r="D280" s="215" t="s">
        <v>131</v>
      </c>
      <c r="E280" s="243" t="s">
        <v>19</v>
      </c>
      <c r="F280" s="244" t="s">
        <v>162</v>
      </c>
      <c r="G280" s="242"/>
      <c r="H280" s="245">
        <v>1252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1" t="s">
        <v>131</v>
      </c>
      <c r="AU280" s="251" t="s">
        <v>85</v>
      </c>
      <c r="AV280" s="15" t="s">
        <v>123</v>
      </c>
      <c r="AW280" s="15" t="s">
        <v>37</v>
      </c>
      <c r="AX280" s="15" t="s">
        <v>83</v>
      </c>
      <c r="AY280" s="251" t="s">
        <v>116</v>
      </c>
    </row>
    <row r="281" s="2" customFormat="1" ht="24.15" customHeight="1">
      <c r="A281" s="40"/>
      <c r="B281" s="41"/>
      <c r="C281" s="202" t="s">
        <v>433</v>
      </c>
      <c r="D281" s="202" t="s">
        <v>118</v>
      </c>
      <c r="E281" s="203" t="s">
        <v>434</v>
      </c>
      <c r="F281" s="204" t="s">
        <v>435</v>
      </c>
      <c r="G281" s="205" t="s">
        <v>121</v>
      </c>
      <c r="H281" s="206">
        <v>1332</v>
      </c>
      <c r="I281" s="207"/>
      <c r="J281" s="208">
        <f>ROUND(I281*H281,2)</f>
        <v>0</v>
      </c>
      <c r="K281" s="204" t="s">
        <v>19</v>
      </c>
      <c r="L281" s="46"/>
      <c r="M281" s="209" t="s">
        <v>19</v>
      </c>
      <c r="N281" s="210" t="s">
        <v>46</v>
      </c>
      <c r="O281" s="86"/>
      <c r="P281" s="211">
        <f>O281*H281</f>
        <v>0</v>
      </c>
      <c r="Q281" s="211">
        <v>0</v>
      </c>
      <c r="R281" s="211">
        <f>Q281*H281</f>
        <v>0</v>
      </c>
      <c r="S281" s="211">
        <v>0</v>
      </c>
      <c r="T281" s="212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3" t="s">
        <v>123</v>
      </c>
      <c r="AT281" s="213" t="s">
        <v>118</v>
      </c>
      <c r="AU281" s="213" t="s">
        <v>85</v>
      </c>
      <c r="AY281" s="19" t="s">
        <v>116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9" t="s">
        <v>83</v>
      </c>
      <c r="BK281" s="214">
        <f>ROUND(I281*H281,2)</f>
        <v>0</v>
      </c>
      <c r="BL281" s="19" t="s">
        <v>123</v>
      </c>
      <c r="BM281" s="213" t="s">
        <v>436</v>
      </c>
    </row>
    <row r="282" s="13" customFormat="1">
      <c r="A282" s="13"/>
      <c r="B282" s="220"/>
      <c r="C282" s="221"/>
      <c r="D282" s="215" t="s">
        <v>131</v>
      </c>
      <c r="E282" s="222" t="s">
        <v>19</v>
      </c>
      <c r="F282" s="223" t="s">
        <v>415</v>
      </c>
      <c r="G282" s="221"/>
      <c r="H282" s="222" t="s">
        <v>19</v>
      </c>
      <c r="I282" s="224"/>
      <c r="J282" s="221"/>
      <c r="K282" s="221"/>
      <c r="L282" s="225"/>
      <c r="M282" s="226"/>
      <c r="N282" s="227"/>
      <c r="O282" s="227"/>
      <c r="P282" s="227"/>
      <c r="Q282" s="227"/>
      <c r="R282" s="227"/>
      <c r="S282" s="227"/>
      <c r="T282" s="22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9" t="s">
        <v>131</v>
      </c>
      <c r="AU282" s="229" t="s">
        <v>85</v>
      </c>
      <c r="AV282" s="13" t="s">
        <v>83</v>
      </c>
      <c r="AW282" s="13" t="s">
        <v>37</v>
      </c>
      <c r="AX282" s="13" t="s">
        <v>75</v>
      </c>
      <c r="AY282" s="229" t="s">
        <v>116</v>
      </c>
    </row>
    <row r="283" s="14" customFormat="1">
      <c r="A283" s="14"/>
      <c r="B283" s="230"/>
      <c r="C283" s="231"/>
      <c r="D283" s="215" t="s">
        <v>131</v>
      </c>
      <c r="E283" s="232" t="s">
        <v>19</v>
      </c>
      <c r="F283" s="233" t="s">
        <v>437</v>
      </c>
      <c r="G283" s="231"/>
      <c r="H283" s="234">
        <v>934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131</v>
      </c>
      <c r="AU283" s="240" t="s">
        <v>85</v>
      </c>
      <c r="AV283" s="14" t="s">
        <v>85</v>
      </c>
      <c r="AW283" s="14" t="s">
        <v>37</v>
      </c>
      <c r="AX283" s="14" t="s">
        <v>75</v>
      </c>
      <c r="AY283" s="240" t="s">
        <v>116</v>
      </c>
    </row>
    <row r="284" s="14" customFormat="1">
      <c r="A284" s="14"/>
      <c r="B284" s="230"/>
      <c r="C284" s="231"/>
      <c r="D284" s="215" t="s">
        <v>131</v>
      </c>
      <c r="E284" s="232" t="s">
        <v>19</v>
      </c>
      <c r="F284" s="233" t="s">
        <v>438</v>
      </c>
      <c r="G284" s="231"/>
      <c r="H284" s="234">
        <v>398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131</v>
      </c>
      <c r="AU284" s="240" t="s">
        <v>85</v>
      </c>
      <c r="AV284" s="14" t="s">
        <v>85</v>
      </c>
      <c r="AW284" s="14" t="s">
        <v>37</v>
      </c>
      <c r="AX284" s="14" t="s">
        <v>75</v>
      </c>
      <c r="AY284" s="240" t="s">
        <v>116</v>
      </c>
    </row>
    <row r="285" s="15" customFormat="1">
      <c r="A285" s="15"/>
      <c r="B285" s="241"/>
      <c r="C285" s="242"/>
      <c r="D285" s="215" t="s">
        <v>131</v>
      </c>
      <c r="E285" s="243" t="s">
        <v>19</v>
      </c>
      <c r="F285" s="244" t="s">
        <v>162</v>
      </c>
      <c r="G285" s="242"/>
      <c r="H285" s="245">
        <v>1332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1" t="s">
        <v>131</v>
      </c>
      <c r="AU285" s="251" t="s">
        <v>85</v>
      </c>
      <c r="AV285" s="15" t="s">
        <v>123</v>
      </c>
      <c r="AW285" s="15" t="s">
        <v>37</v>
      </c>
      <c r="AX285" s="15" t="s">
        <v>83</v>
      </c>
      <c r="AY285" s="251" t="s">
        <v>116</v>
      </c>
    </row>
    <row r="286" s="2" customFormat="1" ht="24.15" customHeight="1">
      <c r="A286" s="40"/>
      <c r="B286" s="41"/>
      <c r="C286" s="202" t="s">
        <v>439</v>
      </c>
      <c r="D286" s="202" t="s">
        <v>118</v>
      </c>
      <c r="E286" s="203" t="s">
        <v>440</v>
      </c>
      <c r="F286" s="204" t="s">
        <v>441</v>
      </c>
      <c r="G286" s="205" t="s">
        <v>121</v>
      </c>
      <c r="H286" s="206">
        <v>482</v>
      </c>
      <c r="I286" s="207"/>
      <c r="J286" s="208">
        <f>ROUND(I286*H286,2)</f>
        <v>0</v>
      </c>
      <c r="K286" s="204" t="s">
        <v>122</v>
      </c>
      <c r="L286" s="46"/>
      <c r="M286" s="209" t="s">
        <v>19</v>
      </c>
      <c r="N286" s="210" t="s">
        <v>46</v>
      </c>
      <c r="O286" s="86"/>
      <c r="P286" s="211">
        <f>O286*H286</f>
        <v>0</v>
      </c>
      <c r="Q286" s="211">
        <v>0.18462999999999999</v>
      </c>
      <c r="R286" s="211">
        <f>Q286*H286</f>
        <v>88.991659999999996</v>
      </c>
      <c r="S286" s="211">
        <v>0</v>
      </c>
      <c r="T286" s="212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3" t="s">
        <v>123</v>
      </c>
      <c r="AT286" s="213" t="s">
        <v>118</v>
      </c>
      <c r="AU286" s="213" t="s">
        <v>85</v>
      </c>
      <c r="AY286" s="19" t="s">
        <v>116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9" t="s">
        <v>83</v>
      </c>
      <c r="BK286" s="214">
        <f>ROUND(I286*H286,2)</f>
        <v>0</v>
      </c>
      <c r="BL286" s="19" t="s">
        <v>123</v>
      </c>
      <c r="BM286" s="213" t="s">
        <v>442</v>
      </c>
    </row>
    <row r="287" s="2" customFormat="1">
      <c r="A287" s="40"/>
      <c r="B287" s="41"/>
      <c r="C287" s="42"/>
      <c r="D287" s="215" t="s">
        <v>125</v>
      </c>
      <c r="E287" s="42"/>
      <c r="F287" s="216" t="s">
        <v>443</v>
      </c>
      <c r="G287" s="42"/>
      <c r="H287" s="42"/>
      <c r="I287" s="217"/>
      <c r="J287" s="42"/>
      <c r="K287" s="42"/>
      <c r="L287" s="46"/>
      <c r="M287" s="218"/>
      <c r="N287" s="219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125</v>
      </c>
      <c r="AU287" s="19" t="s">
        <v>85</v>
      </c>
    </row>
    <row r="288" s="13" customFormat="1">
      <c r="A288" s="13"/>
      <c r="B288" s="220"/>
      <c r="C288" s="221"/>
      <c r="D288" s="215" t="s">
        <v>131</v>
      </c>
      <c r="E288" s="222" t="s">
        <v>19</v>
      </c>
      <c r="F288" s="223" t="s">
        <v>415</v>
      </c>
      <c r="G288" s="221"/>
      <c r="H288" s="222" t="s">
        <v>19</v>
      </c>
      <c r="I288" s="224"/>
      <c r="J288" s="221"/>
      <c r="K288" s="221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131</v>
      </c>
      <c r="AU288" s="229" t="s">
        <v>85</v>
      </c>
      <c r="AV288" s="13" t="s">
        <v>83</v>
      </c>
      <c r="AW288" s="13" t="s">
        <v>37</v>
      </c>
      <c r="AX288" s="13" t="s">
        <v>75</v>
      </c>
      <c r="AY288" s="229" t="s">
        <v>116</v>
      </c>
    </row>
    <row r="289" s="14" customFormat="1">
      <c r="A289" s="14"/>
      <c r="B289" s="230"/>
      <c r="C289" s="231"/>
      <c r="D289" s="215" t="s">
        <v>131</v>
      </c>
      <c r="E289" s="232" t="s">
        <v>19</v>
      </c>
      <c r="F289" s="233" t="s">
        <v>444</v>
      </c>
      <c r="G289" s="231"/>
      <c r="H289" s="234">
        <v>482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131</v>
      </c>
      <c r="AU289" s="240" t="s">
        <v>85</v>
      </c>
      <c r="AV289" s="14" t="s">
        <v>85</v>
      </c>
      <c r="AW289" s="14" t="s">
        <v>37</v>
      </c>
      <c r="AX289" s="14" t="s">
        <v>83</v>
      </c>
      <c r="AY289" s="240" t="s">
        <v>116</v>
      </c>
    </row>
    <row r="290" s="2" customFormat="1" ht="14.4" customHeight="1">
      <c r="A290" s="40"/>
      <c r="B290" s="41"/>
      <c r="C290" s="202" t="s">
        <v>445</v>
      </c>
      <c r="D290" s="202" t="s">
        <v>118</v>
      </c>
      <c r="E290" s="203" t="s">
        <v>446</v>
      </c>
      <c r="F290" s="204" t="s">
        <v>447</v>
      </c>
      <c r="G290" s="205" t="s">
        <v>121</v>
      </c>
      <c r="H290" s="206">
        <v>482</v>
      </c>
      <c r="I290" s="207"/>
      <c r="J290" s="208">
        <f>ROUND(I290*H290,2)</f>
        <v>0</v>
      </c>
      <c r="K290" s="204" t="s">
        <v>122</v>
      </c>
      <c r="L290" s="46"/>
      <c r="M290" s="209" t="s">
        <v>19</v>
      </c>
      <c r="N290" s="210" t="s">
        <v>46</v>
      </c>
      <c r="O290" s="86"/>
      <c r="P290" s="211">
        <f>O290*H290</f>
        <v>0</v>
      </c>
      <c r="Q290" s="211">
        <v>0.00060999999999999997</v>
      </c>
      <c r="R290" s="211">
        <f>Q290*H290</f>
        <v>0.29402</v>
      </c>
      <c r="S290" s="211">
        <v>0</v>
      </c>
      <c r="T290" s="212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3" t="s">
        <v>123</v>
      </c>
      <c r="AT290" s="213" t="s">
        <v>118</v>
      </c>
      <c r="AU290" s="213" t="s">
        <v>85</v>
      </c>
      <c r="AY290" s="19" t="s">
        <v>116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9" t="s">
        <v>83</v>
      </c>
      <c r="BK290" s="214">
        <f>ROUND(I290*H290,2)</f>
        <v>0</v>
      </c>
      <c r="BL290" s="19" t="s">
        <v>123</v>
      </c>
      <c r="BM290" s="213" t="s">
        <v>448</v>
      </c>
    </row>
    <row r="291" s="13" customFormat="1">
      <c r="A291" s="13"/>
      <c r="B291" s="220"/>
      <c r="C291" s="221"/>
      <c r="D291" s="215" t="s">
        <v>131</v>
      </c>
      <c r="E291" s="222" t="s">
        <v>19</v>
      </c>
      <c r="F291" s="223" t="s">
        <v>415</v>
      </c>
      <c r="G291" s="221"/>
      <c r="H291" s="222" t="s">
        <v>19</v>
      </c>
      <c r="I291" s="224"/>
      <c r="J291" s="221"/>
      <c r="K291" s="221"/>
      <c r="L291" s="225"/>
      <c r="M291" s="226"/>
      <c r="N291" s="227"/>
      <c r="O291" s="227"/>
      <c r="P291" s="227"/>
      <c r="Q291" s="227"/>
      <c r="R291" s="227"/>
      <c r="S291" s="227"/>
      <c r="T291" s="22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9" t="s">
        <v>131</v>
      </c>
      <c r="AU291" s="229" t="s">
        <v>85</v>
      </c>
      <c r="AV291" s="13" t="s">
        <v>83</v>
      </c>
      <c r="AW291" s="13" t="s">
        <v>37</v>
      </c>
      <c r="AX291" s="13" t="s">
        <v>75</v>
      </c>
      <c r="AY291" s="229" t="s">
        <v>116</v>
      </c>
    </row>
    <row r="292" s="14" customFormat="1">
      <c r="A292" s="14"/>
      <c r="B292" s="230"/>
      <c r="C292" s="231"/>
      <c r="D292" s="215" t="s">
        <v>131</v>
      </c>
      <c r="E292" s="232" t="s">
        <v>19</v>
      </c>
      <c r="F292" s="233" t="s">
        <v>444</v>
      </c>
      <c r="G292" s="231"/>
      <c r="H292" s="234">
        <v>482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131</v>
      </c>
      <c r="AU292" s="240" t="s">
        <v>85</v>
      </c>
      <c r="AV292" s="14" t="s">
        <v>85</v>
      </c>
      <c r="AW292" s="14" t="s">
        <v>37</v>
      </c>
      <c r="AX292" s="14" t="s">
        <v>83</v>
      </c>
      <c r="AY292" s="240" t="s">
        <v>116</v>
      </c>
    </row>
    <row r="293" s="2" customFormat="1" ht="24.15" customHeight="1">
      <c r="A293" s="40"/>
      <c r="B293" s="41"/>
      <c r="C293" s="202" t="s">
        <v>449</v>
      </c>
      <c r="D293" s="202" t="s">
        <v>118</v>
      </c>
      <c r="E293" s="203" t="s">
        <v>450</v>
      </c>
      <c r="F293" s="204" t="s">
        <v>451</v>
      </c>
      <c r="G293" s="205" t="s">
        <v>121</v>
      </c>
      <c r="H293" s="206">
        <v>482</v>
      </c>
      <c r="I293" s="207"/>
      <c r="J293" s="208">
        <f>ROUND(I293*H293,2)</f>
        <v>0</v>
      </c>
      <c r="K293" s="204" t="s">
        <v>122</v>
      </c>
      <c r="L293" s="46"/>
      <c r="M293" s="209" t="s">
        <v>19</v>
      </c>
      <c r="N293" s="210" t="s">
        <v>46</v>
      </c>
      <c r="O293" s="86"/>
      <c r="P293" s="211">
        <f>O293*H293</f>
        <v>0</v>
      </c>
      <c r="Q293" s="211">
        <v>0.10373</v>
      </c>
      <c r="R293" s="211">
        <f>Q293*H293</f>
        <v>49.997860000000003</v>
      </c>
      <c r="S293" s="211">
        <v>0</v>
      </c>
      <c r="T293" s="212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3" t="s">
        <v>123</v>
      </c>
      <c r="AT293" s="213" t="s">
        <v>118</v>
      </c>
      <c r="AU293" s="213" t="s">
        <v>85</v>
      </c>
      <c r="AY293" s="19" t="s">
        <v>116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9" t="s">
        <v>83</v>
      </c>
      <c r="BK293" s="214">
        <f>ROUND(I293*H293,2)</f>
        <v>0</v>
      </c>
      <c r="BL293" s="19" t="s">
        <v>123</v>
      </c>
      <c r="BM293" s="213" t="s">
        <v>452</v>
      </c>
    </row>
    <row r="294" s="2" customFormat="1">
      <c r="A294" s="40"/>
      <c r="B294" s="41"/>
      <c r="C294" s="42"/>
      <c r="D294" s="215" t="s">
        <v>125</v>
      </c>
      <c r="E294" s="42"/>
      <c r="F294" s="216" t="s">
        <v>453</v>
      </c>
      <c r="G294" s="42"/>
      <c r="H294" s="42"/>
      <c r="I294" s="217"/>
      <c r="J294" s="42"/>
      <c r="K294" s="42"/>
      <c r="L294" s="46"/>
      <c r="M294" s="218"/>
      <c r="N294" s="219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125</v>
      </c>
      <c r="AU294" s="19" t="s">
        <v>85</v>
      </c>
    </row>
    <row r="295" s="13" customFormat="1">
      <c r="A295" s="13"/>
      <c r="B295" s="220"/>
      <c r="C295" s="221"/>
      <c r="D295" s="215" t="s">
        <v>131</v>
      </c>
      <c r="E295" s="222" t="s">
        <v>19</v>
      </c>
      <c r="F295" s="223" t="s">
        <v>415</v>
      </c>
      <c r="G295" s="221"/>
      <c r="H295" s="222" t="s">
        <v>19</v>
      </c>
      <c r="I295" s="224"/>
      <c r="J295" s="221"/>
      <c r="K295" s="221"/>
      <c r="L295" s="225"/>
      <c r="M295" s="226"/>
      <c r="N295" s="227"/>
      <c r="O295" s="227"/>
      <c r="P295" s="227"/>
      <c r="Q295" s="227"/>
      <c r="R295" s="227"/>
      <c r="S295" s="227"/>
      <c r="T295" s="22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9" t="s">
        <v>131</v>
      </c>
      <c r="AU295" s="229" t="s">
        <v>85</v>
      </c>
      <c r="AV295" s="13" t="s">
        <v>83</v>
      </c>
      <c r="AW295" s="13" t="s">
        <v>37</v>
      </c>
      <c r="AX295" s="13" t="s">
        <v>75</v>
      </c>
      <c r="AY295" s="229" t="s">
        <v>116</v>
      </c>
    </row>
    <row r="296" s="14" customFormat="1">
      <c r="A296" s="14"/>
      <c r="B296" s="230"/>
      <c r="C296" s="231"/>
      <c r="D296" s="215" t="s">
        <v>131</v>
      </c>
      <c r="E296" s="232" t="s">
        <v>19</v>
      </c>
      <c r="F296" s="233" t="s">
        <v>444</v>
      </c>
      <c r="G296" s="231"/>
      <c r="H296" s="234">
        <v>482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131</v>
      </c>
      <c r="AU296" s="240" t="s">
        <v>85</v>
      </c>
      <c r="AV296" s="14" t="s">
        <v>85</v>
      </c>
      <c r="AW296" s="14" t="s">
        <v>37</v>
      </c>
      <c r="AX296" s="14" t="s">
        <v>83</v>
      </c>
      <c r="AY296" s="240" t="s">
        <v>116</v>
      </c>
    </row>
    <row r="297" s="2" customFormat="1" ht="37.8" customHeight="1">
      <c r="A297" s="40"/>
      <c r="B297" s="41"/>
      <c r="C297" s="202" t="s">
        <v>454</v>
      </c>
      <c r="D297" s="202" t="s">
        <v>118</v>
      </c>
      <c r="E297" s="203" t="s">
        <v>455</v>
      </c>
      <c r="F297" s="204" t="s">
        <v>456</v>
      </c>
      <c r="G297" s="205" t="s">
        <v>121</v>
      </c>
      <c r="H297" s="206">
        <v>318</v>
      </c>
      <c r="I297" s="207"/>
      <c r="J297" s="208">
        <f>ROUND(I297*H297,2)</f>
        <v>0</v>
      </c>
      <c r="K297" s="204" t="s">
        <v>122</v>
      </c>
      <c r="L297" s="46"/>
      <c r="M297" s="209" t="s">
        <v>19</v>
      </c>
      <c r="N297" s="210" t="s">
        <v>46</v>
      </c>
      <c r="O297" s="86"/>
      <c r="P297" s="211">
        <f>O297*H297</f>
        <v>0</v>
      </c>
      <c r="Q297" s="211">
        <v>0.084250000000000005</v>
      </c>
      <c r="R297" s="211">
        <f>Q297*H297</f>
        <v>26.791500000000003</v>
      </c>
      <c r="S297" s="211">
        <v>0</v>
      </c>
      <c r="T297" s="212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3" t="s">
        <v>123</v>
      </c>
      <c r="AT297" s="213" t="s">
        <v>118</v>
      </c>
      <c r="AU297" s="213" t="s">
        <v>85</v>
      </c>
      <c r="AY297" s="19" t="s">
        <v>116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9" t="s">
        <v>83</v>
      </c>
      <c r="BK297" s="214">
        <f>ROUND(I297*H297,2)</f>
        <v>0</v>
      </c>
      <c r="BL297" s="19" t="s">
        <v>123</v>
      </c>
      <c r="BM297" s="213" t="s">
        <v>457</v>
      </c>
    </row>
    <row r="298" s="2" customFormat="1">
      <c r="A298" s="40"/>
      <c r="B298" s="41"/>
      <c r="C298" s="42"/>
      <c r="D298" s="215" t="s">
        <v>125</v>
      </c>
      <c r="E298" s="42"/>
      <c r="F298" s="216" t="s">
        <v>458</v>
      </c>
      <c r="G298" s="42"/>
      <c r="H298" s="42"/>
      <c r="I298" s="217"/>
      <c r="J298" s="42"/>
      <c r="K298" s="42"/>
      <c r="L298" s="46"/>
      <c r="M298" s="218"/>
      <c r="N298" s="219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125</v>
      </c>
      <c r="AU298" s="19" t="s">
        <v>85</v>
      </c>
    </row>
    <row r="299" s="13" customFormat="1">
      <c r="A299" s="13"/>
      <c r="B299" s="220"/>
      <c r="C299" s="221"/>
      <c r="D299" s="215" t="s">
        <v>131</v>
      </c>
      <c r="E299" s="222" t="s">
        <v>19</v>
      </c>
      <c r="F299" s="223" t="s">
        <v>415</v>
      </c>
      <c r="G299" s="221"/>
      <c r="H299" s="222" t="s">
        <v>19</v>
      </c>
      <c r="I299" s="224"/>
      <c r="J299" s="221"/>
      <c r="K299" s="221"/>
      <c r="L299" s="225"/>
      <c r="M299" s="226"/>
      <c r="N299" s="227"/>
      <c r="O299" s="227"/>
      <c r="P299" s="227"/>
      <c r="Q299" s="227"/>
      <c r="R299" s="227"/>
      <c r="S299" s="227"/>
      <c r="T299" s="22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9" t="s">
        <v>131</v>
      </c>
      <c r="AU299" s="229" t="s">
        <v>85</v>
      </c>
      <c r="AV299" s="13" t="s">
        <v>83</v>
      </c>
      <c r="AW299" s="13" t="s">
        <v>37</v>
      </c>
      <c r="AX299" s="13" t="s">
        <v>75</v>
      </c>
      <c r="AY299" s="229" t="s">
        <v>116</v>
      </c>
    </row>
    <row r="300" s="14" customFormat="1">
      <c r="A300" s="14"/>
      <c r="B300" s="230"/>
      <c r="C300" s="231"/>
      <c r="D300" s="215" t="s">
        <v>131</v>
      </c>
      <c r="E300" s="232" t="s">
        <v>19</v>
      </c>
      <c r="F300" s="233" t="s">
        <v>459</v>
      </c>
      <c r="G300" s="231"/>
      <c r="H300" s="234">
        <v>302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131</v>
      </c>
      <c r="AU300" s="240" t="s">
        <v>85</v>
      </c>
      <c r="AV300" s="14" t="s">
        <v>85</v>
      </c>
      <c r="AW300" s="14" t="s">
        <v>37</v>
      </c>
      <c r="AX300" s="14" t="s">
        <v>75</v>
      </c>
      <c r="AY300" s="240" t="s">
        <v>116</v>
      </c>
    </row>
    <row r="301" s="14" customFormat="1">
      <c r="A301" s="14"/>
      <c r="B301" s="230"/>
      <c r="C301" s="231"/>
      <c r="D301" s="215" t="s">
        <v>131</v>
      </c>
      <c r="E301" s="232" t="s">
        <v>19</v>
      </c>
      <c r="F301" s="233" t="s">
        <v>460</v>
      </c>
      <c r="G301" s="231"/>
      <c r="H301" s="234">
        <v>16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131</v>
      </c>
      <c r="AU301" s="240" t="s">
        <v>85</v>
      </c>
      <c r="AV301" s="14" t="s">
        <v>85</v>
      </c>
      <c r="AW301" s="14" t="s">
        <v>37</v>
      </c>
      <c r="AX301" s="14" t="s">
        <v>75</v>
      </c>
      <c r="AY301" s="240" t="s">
        <v>116</v>
      </c>
    </row>
    <row r="302" s="15" customFormat="1">
      <c r="A302" s="15"/>
      <c r="B302" s="241"/>
      <c r="C302" s="242"/>
      <c r="D302" s="215" t="s">
        <v>131</v>
      </c>
      <c r="E302" s="243" t="s">
        <v>19</v>
      </c>
      <c r="F302" s="244" t="s">
        <v>162</v>
      </c>
      <c r="G302" s="242"/>
      <c r="H302" s="245">
        <v>318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1" t="s">
        <v>131</v>
      </c>
      <c r="AU302" s="251" t="s">
        <v>85</v>
      </c>
      <c r="AV302" s="15" t="s">
        <v>123</v>
      </c>
      <c r="AW302" s="15" t="s">
        <v>37</v>
      </c>
      <c r="AX302" s="15" t="s">
        <v>83</v>
      </c>
      <c r="AY302" s="251" t="s">
        <v>116</v>
      </c>
    </row>
    <row r="303" s="2" customFormat="1" ht="14.4" customHeight="1">
      <c r="A303" s="40"/>
      <c r="B303" s="41"/>
      <c r="C303" s="263" t="s">
        <v>461</v>
      </c>
      <c r="D303" s="263" t="s">
        <v>307</v>
      </c>
      <c r="E303" s="264" t="s">
        <v>462</v>
      </c>
      <c r="F303" s="265" t="s">
        <v>463</v>
      </c>
      <c r="G303" s="266" t="s">
        <v>121</v>
      </c>
      <c r="H303" s="267">
        <v>308.04000000000002</v>
      </c>
      <c r="I303" s="268"/>
      <c r="J303" s="269">
        <f>ROUND(I303*H303,2)</f>
        <v>0</v>
      </c>
      <c r="K303" s="265" t="s">
        <v>122</v>
      </c>
      <c r="L303" s="270"/>
      <c r="M303" s="271" t="s">
        <v>19</v>
      </c>
      <c r="N303" s="272" t="s">
        <v>46</v>
      </c>
      <c r="O303" s="86"/>
      <c r="P303" s="211">
        <f>O303*H303</f>
        <v>0</v>
      </c>
      <c r="Q303" s="211">
        <v>0.13100000000000001</v>
      </c>
      <c r="R303" s="211">
        <f>Q303*H303</f>
        <v>40.353240000000007</v>
      </c>
      <c r="S303" s="211">
        <v>0</v>
      </c>
      <c r="T303" s="212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3" t="s">
        <v>163</v>
      </c>
      <c r="AT303" s="213" t="s">
        <v>307</v>
      </c>
      <c r="AU303" s="213" t="s">
        <v>85</v>
      </c>
      <c r="AY303" s="19" t="s">
        <v>116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9" t="s">
        <v>83</v>
      </c>
      <c r="BK303" s="214">
        <f>ROUND(I303*H303,2)</f>
        <v>0</v>
      </c>
      <c r="BL303" s="19" t="s">
        <v>123</v>
      </c>
      <c r="BM303" s="213" t="s">
        <v>464</v>
      </c>
    </row>
    <row r="304" s="13" customFormat="1">
      <c r="A304" s="13"/>
      <c r="B304" s="220"/>
      <c r="C304" s="221"/>
      <c r="D304" s="215" t="s">
        <v>131</v>
      </c>
      <c r="E304" s="222" t="s">
        <v>19</v>
      </c>
      <c r="F304" s="223" t="s">
        <v>415</v>
      </c>
      <c r="G304" s="221"/>
      <c r="H304" s="222" t="s">
        <v>19</v>
      </c>
      <c r="I304" s="224"/>
      <c r="J304" s="221"/>
      <c r="K304" s="221"/>
      <c r="L304" s="225"/>
      <c r="M304" s="226"/>
      <c r="N304" s="227"/>
      <c r="O304" s="227"/>
      <c r="P304" s="227"/>
      <c r="Q304" s="227"/>
      <c r="R304" s="227"/>
      <c r="S304" s="227"/>
      <c r="T304" s="22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9" t="s">
        <v>131</v>
      </c>
      <c r="AU304" s="229" t="s">
        <v>85</v>
      </c>
      <c r="AV304" s="13" t="s">
        <v>83</v>
      </c>
      <c r="AW304" s="13" t="s">
        <v>37</v>
      </c>
      <c r="AX304" s="13" t="s">
        <v>75</v>
      </c>
      <c r="AY304" s="229" t="s">
        <v>116</v>
      </c>
    </row>
    <row r="305" s="14" customFormat="1">
      <c r="A305" s="14"/>
      <c r="B305" s="230"/>
      <c r="C305" s="231"/>
      <c r="D305" s="215" t="s">
        <v>131</v>
      </c>
      <c r="E305" s="232" t="s">
        <v>19</v>
      </c>
      <c r="F305" s="233" t="s">
        <v>459</v>
      </c>
      <c r="G305" s="231"/>
      <c r="H305" s="234">
        <v>302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131</v>
      </c>
      <c r="AU305" s="240" t="s">
        <v>85</v>
      </c>
      <c r="AV305" s="14" t="s">
        <v>85</v>
      </c>
      <c r="AW305" s="14" t="s">
        <v>37</v>
      </c>
      <c r="AX305" s="14" t="s">
        <v>75</v>
      </c>
      <c r="AY305" s="240" t="s">
        <v>116</v>
      </c>
    </row>
    <row r="306" s="16" customFormat="1">
      <c r="A306" s="16"/>
      <c r="B306" s="252"/>
      <c r="C306" s="253"/>
      <c r="D306" s="215" t="s">
        <v>131</v>
      </c>
      <c r="E306" s="254" t="s">
        <v>19</v>
      </c>
      <c r="F306" s="255" t="s">
        <v>217</v>
      </c>
      <c r="G306" s="253"/>
      <c r="H306" s="256">
        <v>302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62" t="s">
        <v>131</v>
      </c>
      <c r="AU306" s="262" t="s">
        <v>85</v>
      </c>
      <c r="AV306" s="16" t="s">
        <v>134</v>
      </c>
      <c r="AW306" s="16" t="s">
        <v>37</v>
      </c>
      <c r="AX306" s="16" t="s">
        <v>75</v>
      </c>
      <c r="AY306" s="262" t="s">
        <v>116</v>
      </c>
    </row>
    <row r="307" s="14" customFormat="1">
      <c r="A307" s="14"/>
      <c r="B307" s="230"/>
      <c r="C307" s="231"/>
      <c r="D307" s="215" t="s">
        <v>131</v>
      </c>
      <c r="E307" s="232" t="s">
        <v>19</v>
      </c>
      <c r="F307" s="233" t="s">
        <v>465</v>
      </c>
      <c r="G307" s="231"/>
      <c r="H307" s="234">
        <v>308.04000000000002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131</v>
      </c>
      <c r="AU307" s="240" t="s">
        <v>85</v>
      </c>
      <c r="AV307" s="14" t="s">
        <v>85</v>
      </c>
      <c r="AW307" s="14" t="s">
        <v>37</v>
      </c>
      <c r="AX307" s="14" t="s">
        <v>83</v>
      </c>
      <c r="AY307" s="240" t="s">
        <v>116</v>
      </c>
    </row>
    <row r="308" s="2" customFormat="1" ht="14.4" customHeight="1">
      <c r="A308" s="40"/>
      <c r="B308" s="41"/>
      <c r="C308" s="263" t="s">
        <v>466</v>
      </c>
      <c r="D308" s="263" t="s">
        <v>307</v>
      </c>
      <c r="E308" s="264" t="s">
        <v>467</v>
      </c>
      <c r="F308" s="265" t="s">
        <v>468</v>
      </c>
      <c r="G308" s="266" t="s">
        <v>121</v>
      </c>
      <c r="H308" s="267">
        <v>16.32</v>
      </c>
      <c r="I308" s="268"/>
      <c r="J308" s="269">
        <f>ROUND(I308*H308,2)</f>
        <v>0</v>
      </c>
      <c r="K308" s="265" t="s">
        <v>122</v>
      </c>
      <c r="L308" s="270"/>
      <c r="M308" s="271" t="s">
        <v>19</v>
      </c>
      <c r="N308" s="272" t="s">
        <v>46</v>
      </c>
      <c r="O308" s="86"/>
      <c r="P308" s="211">
        <f>O308*H308</f>
        <v>0</v>
      </c>
      <c r="Q308" s="211">
        <v>0.13100000000000001</v>
      </c>
      <c r="R308" s="211">
        <f>Q308*H308</f>
        <v>2.1379200000000003</v>
      </c>
      <c r="S308" s="211">
        <v>0</v>
      </c>
      <c r="T308" s="212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3" t="s">
        <v>163</v>
      </c>
      <c r="AT308" s="213" t="s">
        <v>307</v>
      </c>
      <c r="AU308" s="213" t="s">
        <v>85</v>
      </c>
      <c r="AY308" s="19" t="s">
        <v>116</v>
      </c>
      <c r="BE308" s="214">
        <f>IF(N308="základní",J308,0)</f>
        <v>0</v>
      </c>
      <c r="BF308" s="214">
        <f>IF(N308="snížená",J308,0)</f>
        <v>0</v>
      </c>
      <c r="BG308" s="214">
        <f>IF(N308="zákl. přenesená",J308,0)</f>
        <v>0</v>
      </c>
      <c r="BH308" s="214">
        <f>IF(N308="sníž. přenesená",J308,0)</f>
        <v>0</v>
      </c>
      <c r="BI308" s="214">
        <f>IF(N308="nulová",J308,0)</f>
        <v>0</v>
      </c>
      <c r="BJ308" s="19" t="s">
        <v>83</v>
      </c>
      <c r="BK308" s="214">
        <f>ROUND(I308*H308,2)</f>
        <v>0</v>
      </c>
      <c r="BL308" s="19" t="s">
        <v>123</v>
      </c>
      <c r="BM308" s="213" t="s">
        <v>469</v>
      </c>
    </row>
    <row r="309" s="13" customFormat="1">
      <c r="A309" s="13"/>
      <c r="B309" s="220"/>
      <c r="C309" s="221"/>
      <c r="D309" s="215" t="s">
        <v>131</v>
      </c>
      <c r="E309" s="222" t="s">
        <v>19</v>
      </c>
      <c r="F309" s="223" t="s">
        <v>415</v>
      </c>
      <c r="G309" s="221"/>
      <c r="H309" s="222" t="s">
        <v>19</v>
      </c>
      <c r="I309" s="224"/>
      <c r="J309" s="221"/>
      <c r="K309" s="221"/>
      <c r="L309" s="225"/>
      <c r="M309" s="226"/>
      <c r="N309" s="227"/>
      <c r="O309" s="227"/>
      <c r="P309" s="227"/>
      <c r="Q309" s="227"/>
      <c r="R309" s="227"/>
      <c r="S309" s="227"/>
      <c r="T309" s="22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9" t="s">
        <v>131</v>
      </c>
      <c r="AU309" s="229" t="s">
        <v>85</v>
      </c>
      <c r="AV309" s="13" t="s">
        <v>83</v>
      </c>
      <c r="AW309" s="13" t="s">
        <v>37</v>
      </c>
      <c r="AX309" s="13" t="s">
        <v>75</v>
      </c>
      <c r="AY309" s="229" t="s">
        <v>116</v>
      </c>
    </row>
    <row r="310" s="14" customFormat="1">
      <c r="A310" s="14"/>
      <c r="B310" s="230"/>
      <c r="C310" s="231"/>
      <c r="D310" s="215" t="s">
        <v>131</v>
      </c>
      <c r="E310" s="232" t="s">
        <v>19</v>
      </c>
      <c r="F310" s="233" t="s">
        <v>460</v>
      </c>
      <c r="G310" s="231"/>
      <c r="H310" s="234">
        <v>16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0" t="s">
        <v>131</v>
      </c>
      <c r="AU310" s="240" t="s">
        <v>85</v>
      </c>
      <c r="AV310" s="14" t="s">
        <v>85</v>
      </c>
      <c r="AW310" s="14" t="s">
        <v>37</v>
      </c>
      <c r="AX310" s="14" t="s">
        <v>75</v>
      </c>
      <c r="AY310" s="240" t="s">
        <v>116</v>
      </c>
    </row>
    <row r="311" s="16" customFormat="1">
      <c r="A311" s="16"/>
      <c r="B311" s="252"/>
      <c r="C311" s="253"/>
      <c r="D311" s="215" t="s">
        <v>131</v>
      </c>
      <c r="E311" s="254" t="s">
        <v>19</v>
      </c>
      <c r="F311" s="255" t="s">
        <v>217</v>
      </c>
      <c r="G311" s="253"/>
      <c r="H311" s="256">
        <v>16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62" t="s">
        <v>131</v>
      </c>
      <c r="AU311" s="262" t="s">
        <v>85</v>
      </c>
      <c r="AV311" s="16" t="s">
        <v>134</v>
      </c>
      <c r="AW311" s="16" t="s">
        <v>37</v>
      </c>
      <c r="AX311" s="16" t="s">
        <v>75</v>
      </c>
      <c r="AY311" s="262" t="s">
        <v>116</v>
      </c>
    </row>
    <row r="312" s="14" customFormat="1">
      <c r="A312" s="14"/>
      <c r="B312" s="230"/>
      <c r="C312" s="231"/>
      <c r="D312" s="215" t="s">
        <v>131</v>
      </c>
      <c r="E312" s="232" t="s">
        <v>19</v>
      </c>
      <c r="F312" s="233" t="s">
        <v>470</v>
      </c>
      <c r="G312" s="231"/>
      <c r="H312" s="234">
        <v>16.32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0" t="s">
        <v>131</v>
      </c>
      <c r="AU312" s="240" t="s">
        <v>85</v>
      </c>
      <c r="AV312" s="14" t="s">
        <v>85</v>
      </c>
      <c r="AW312" s="14" t="s">
        <v>37</v>
      </c>
      <c r="AX312" s="14" t="s">
        <v>83</v>
      </c>
      <c r="AY312" s="240" t="s">
        <v>116</v>
      </c>
    </row>
    <row r="313" s="2" customFormat="1" ht="37.8" customHeight="1">
      <c r="A313" s="40"/>
      <c r="B313" s="41"/>
      <c r="C313" s="202" t="s">
        <v>471</v>
      </c>
      <c r="D313" s="202" t="s">
        <v>118</v>
      </c>
      <c r="E313" s="203" t="s">
        <v>472</v>
      </c>
      <c r="F313" s="204" t="s">
        <v>473</v>
      </c>
      <c r="G313" s="205" t="s">
        <v>121</v>
      </c>
      <c r="H313" s="206">
        <v>99</v>
      </c>
      <c r="I313" s="207"/>
      <c r="J313" s="208">
        <f>ROUND(I313*H313,2)</f>
        <v>0</v>
      </c>
      <c r="K313" s="204" t="s">
        <v>122</v>
      </c>
      <c r="L313" s="46"/>
      <c r="M313" s="209" t="s">
        <v>19</v>
      </c>
      <c r="N313" s="210" t="s">
        <v>46</v>
      </c>
      <c r="O313" s="86"/>
      <c r="P313" s="211">
        <f>O313*H313</f>
        <v>0</v>
      </c>
      <c r="Q313" s="211">
        <v>0.10362</v>
      </c>
      <c r="R313" s="211">
        <f>Q313*H313</f>
        <v>10.258380000000001</v>
      </c>
      <c r="S313" s="211">
        <v>0</v>
      </c>
      <c r="T313" s="212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3" t="s">
        <v>123</v>
      </c>
      <c r="AT313" s="213" t="s">
        <v>118</v>
      </c>
      <c r="AU313" s="213" t="s">
        <v>85</v>
      </c>
      <c r="AY313" s="19" t="s">
        <v>116</v>
      </c>
      <c r="BE313" s="214">
        <f>IF(N313="základní",J313,0)</f>
        <v>0</v>
      </c>
      <c r="BF313" s="214">
        <f>IF(N313="snížená",J313,0)</f>
        <v>0</v>
      </c>
      <c r="BG313" s="214">
        <f>IF(N313="zákl. přenesená",J313,0)</f>
        <v>0</v>
      </c>
      <c r="BH313" s="214">
        <f>IF(N313="sníž. přenesená",J313,0)</f>
        <v>0</v>
      </c>
      <c r="BI313" s="214">
        <f>IF(N313="nulová",J313,0)</f>
        <v>0</v>
      </c>
      <c r="BJ313" s="19" t="s">
        <v>83</v>
      </c>
      <c r="BK313" s="214">
        <f>ROUND(I313*H313,2)</f>
        <v>0</v>
      </c>
      <c r="BL313" s="19" t="s">
        <v>123</v>
      </c>
      <c r="BM313" s="213" t="s">
        <v>474</v>
      </c>
    </row>
    <row r="314" s="2" customFormat="1">
      <c r="A314" s="40"/>
      <c r="B314" s="41"/>
      <c r="C314" s="42"/>
      <c r="D314" s="215" t="s">
        <v>125</v>
      </c>
      <c r="E314" s="42"/>
      <c r="F314" s="216" t="s">
        <v>475</v>
      </c>
      <c r="G314" s="42"/>
      <c r="H314" s="42"/>
      <c r="I314" s="217"/>
      <c r="J314" s="42"/>
      <c r="K314" s="42"/>
      <c r="L314" s="46"/>
      <c r="M314" s="218"/>
      <c r="N314" s="219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125</v>
      </c>
      <c r="AU314" s="19" t="s">
        <v>85</v>
      </c>
    </row>
    <row r="315" s="13" customFormat="1">
      <c r="A315" s="13"/>
      <c r="B315" s="220"/>
      <c r="C315" s="221"/>
      <c r="D315" s="215" t="s">
        <v>131</v>
      </c>
      <c r="E315" s="222" t="s">
        <v>19</v>
      </c>
      <c r="F315" s="223" t="s">
        <v>415</v>
      </c>
      <c r="G315" s="221"/>
      <c r="H315" s="222" t="s">
        <v>19</v>
      </c>
      <c r="I315" s="224"/>
      <c r="J315" s="221"/>
      <c r="K315" s="221"/>
      <c r="L315" s="225"/>
      <c r="M315" s="226"/>
      <c r="N315" s="227"/>
      <c r="O315" s="227"/>
      <c r="P315" s="227"/>
      <c r="Q315" s="227"/>
      <c r="R315" s="227"/>
      <c r="S315" s="227"/>
      <c r="T315" s="22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9" t="s">
        <v>131</v>
      </c>
      <c r="AU315" s="229" t="s">
        <v>85</v>
      </c>
      <c r="AV315" s="13" t="s">
        <v>83</v>
      </c>
      <c r="AW315" s="13" t="s">
        <v>37</v>
      </c>
      <c r="AX315" s="13" t="s">
        <v>75</v>
      </c>
      <c r="AY315" s="229" t="s">
        <v>116</v>
      </c>
    </row>
    <row r="316" s="14" customFormat="1">
      <c r="A316" s="14"/>
      <c r="B316" s="230"/>
      <c r="C316" s="231"/>
      <c r="D316" s="215" t="s">
        <v>131</v>
      </c>
      <c r="E316" s="232" t="s">
        <v>19</v>
      </c>
      <c r="F316" s="233" t="s">
        <v>476</v>
      </c>
      <c r="G316" s="231"/>
      <c r="H316" s="234">
        <v>40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0" t="s">
        <v>131</v>
      </c>
      <c r="AU316" s="240" t="s">
        <v>85</v>
      </c>
      <c r="AV316" s="14" t="s">
        <v>85</v>
      </c>
      <c r="AW316" s="14" t="s">
        <v>37</v>
      </c>
      <c r="AX316" s="14" t="s">
        <v>75</v>
      </c>
      <c r="AY316" s="240" t="s">
        <v>116</v>
      </c>
    </row>
    <row r="317" s="14" customFormat="1">
      <c r="A317" s="14"/>
      <c r="B317" s="230"/>
      <c r="C317" s="231"/>
      <c r="D317" s="215" t="s">
        <v>131</v>
      </c>
      <c r="E317" s="232" t="s">
        <v>19</v>
      </c>
      <c r="F317" s="233" t="s">
        <v>477</v>
      </c>
      <c r="G317" s="231"/>
      <c r="H317" s="234">
        <v>5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131</v>
      </c>
      <c r="AU317" s="240" t="s">
        <v>85</v>
      </c>
      <c r="AV317" s="14" t="s">
        <v>85</v>
      </c>
      <c r="AW317" s="14" t="s">
        <v>37</v>
      </c>
      <c r="AX317" s="14" t="s">
        <v>75</v>
      </c>
      <c r="AY317" s="240" t="s">
        <v>116</v>
      </c>
    </row>
    <row r="318" s="14" customFormat="1">
      <c r="A318" s="14"/>
      <c r="B318" s="230"/>
      <c r="C318" s="231"/>
      <c r="D318" s="215" t="s">
        <v>131</v>
      </c>
      <c r="E318" s="232" t="s">
        <v>19</v>
      </c>
      <c r="F318" s="233" t="s">
        <v>478</v>
      </c>
      <c r="G318" s="231"/>
      <c r="H318" s="234">
        <v>41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131</v>
      </c>
      <c r="AU318" s="240" t="s">
        <v>85</v>
      </c>
      <c r="AV318" s="14" t="s">
        <v>85</v>
      </c>
      <c r="AW318" s="14" t="s">
        <v>37</v>
      </c>
      <c r="AX318" s="14" t="s">
        <v>75</v>
      </c>
      <c r="AY318" s="240" t="s">
        <v>116</v>
      </c>
    </row>
    <row r="319" s="14" customFormat="1">
      <c r="A319" s="14"/>
      <c r="B319" s="230"/>
      <c r="C319" s="231"/>
      <c r="D319" s="215" t="s">
        <v>131</v>
      </c>
      <c r="E319" s="232" t="s">
        <v>19</v>
      </c>
      <c r="F319" s="233" t="s">
        <v>479</v>
      </c>
      <c r="G319" s="231"/>
      <c r="H319" s="234">
        <v>13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131</v>
      </c>
      <c r="AU319" s="240" t="s">
        <v>85</v>
      </c>
      <c r="AV319" s="14" t="s">
        <v>85</v>
      </c>
      <c r="AW319" s="14" t="s">
        <v>37</v>
      </c>
      <c r="AX319" s="14" t="s">
        <v>75</v>
      </c>
      <c r="AY319" s="240" t="s">
        <v>116</v>
      </c>
    </row>
    <row r="320" s="15" customFormat="1">
      <c r="A320" s="15"/>
      <c r="B320" s="241"/>
      <c r="C320" s="242"/>
      <c r="D320" s="215" t="s">
        <v>131</v>
      </c>
      <c r="E320" s="243" t="s">
        <v>19</v>
      </c>
      <c r="F320" s="244" t="s">
        <v>162</v>
      </c>
      <c r="G320" s="242"/>
      <c r="H320" s="245">
        <v>99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1" t="s">
        <v>131</v>
      </c>
      <c r="AU320" s="251" t="s">
        <v>85</v>
      </c>
      <c r="AV320" s="15" t="s">
        <v>123</v>
      </c>
      <c r="AW320" s="15" t="s">
        <v>37</v>
      </c>
      <c r="AX320" s="15" t="s">
        <v>83</v>
      </c>
      <c r="AY320" s="251" t="s">
        <v>116</v>
      </c>
    </row>
    <row r="321" s="2" customFormat="1" ht="14.4" customHeight="1">
      <c r="A321" s="40"/>
      <c r="B321" s="41"/>
      <c r="C321" s="263" t="s">
        <v>480</v>
      </c>
      <c r="D321" s="263" t="s">
        <v>307</v>
      </c>
      <c r="E321" s="264" t="s">
        <v>481</v>
      </c>
      <c r="F321" s="265" t="s">
        <v>482</v>
      </c>
      <c r="G321" s="266" t="s">
        <v>121</v>
      </c>
      <c r="H321" s="267">
        <v>89.036000000000001</v>
      </c>
      <c r="I321" s="268"/>
      <c r="J321" s="269">
        <f>ROUND(I321*H321,2)</f>
        <v>0</v>
      </c>
      <c r="K321" s="265" t="s">
        <v>122</v>
      </c>
      <c r="L321" s="270"/>
      <c r="M321" s="271" t="s">
        <v>19</v>
      </c>
      <c r="N321" s="272" t="s">
        <v>46</v>
      </c>
      <c r="O321" s="86"/>
      <c r="P321" s="211">
        <f>O321*H321</f>
        <v>0</v>
      </c>
      <c r="Q321" s="211">
        <v>0.17599999999999999</v>
      </c>
      <c r="R321" s="211">
        <f>Q321*H321</f>
        <v>15.670335999999999</v>
      </c>
      <c r="S321" s="211">
        <v>0</v>
      </c>
      <c r="T321" s="212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3" t="s">
        <v>163</v>
      </c>
      <c r="AT321" s="213" t="s">
        <v>307</v>
      </c>
      <c r="AU321" s="213" t="s">
        <v>85</v>
      </c>
      <c r="AY321" s="19" t="s">
        <v>116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9" t="s">
        <v>83</v>
      </c>
      <c r="BK321" s="214">
        <f>ROUND(I321*H321,2)</f>
        <v>0</v>
      </c>
      <c r="BL321" s="19" t="s">
        <v>123</v>
      </c>
      <c r="BM321" s="213" t="s">
        <v>483</v>
      </c>
    </row>
    <row r="322" s="14" customFormat="1">
      <c r="A322" s="14"/>
      <c r="B322" s="230"/>
      <c r="C322" s="231"/>
      <c r="D322" s="215" t="s">
        <v>131</v>
      </c>
      <c r="E322" s="232" t="s">
        <v>19</v>
      </c>
      <c r="F322" s="233" t="s">
        <v>484</v>
      </c>
      <c r="G322" s="231"/>
      <c r="H322" s="234">
        <v>45.899999999999999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0" t="s">
        <v>131</v>
      </c>
      <c r="AU322" s="240" t="s">
        <v>85</v>
      </c>
      <c r="AV322" s="14" t="s">
        <v>85</v>
      </c>
      <c r="AW322" s="14" t="s">
        <v>37</v>
      </c>
      <c r="AX322" s="14" t="s">
        <v>75</v>
      </c>
      <c r="AY322" s="240" t="s">
        <v>116</v>
      </c>
    </row>
    <row r="323" s="14" customFormat="1">
      <c r="A323" s="14"/>
      <c r="B323" s="230"/>
      <c r="C323" s="231"/>
      <c r="D323" s="215" t="s">
        <v>131</v>
      </c>
      <c r="E323" s="232" t="s">
        <v>19</v>
      </c>
      <c r="F323" s="233" t="s">
        <v>485</v>
      </c>
      <c r="G323" s="231"/>
      <c r="H323" s="234">
        <v>41.82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131</v>
      </c>
      <c r="AU323" s="240" t="s">
        <v>85</v>
      </c>
      <c r="AV323" s="14" t="s">
        <v>85</v>
      </c>
      <c r="AW323" s="14" t="s">
        <v>37</v>
      </c>
      <c r="AX323" s="14" t="s">
        <v>75</v>
      </c>
      <c r="AY323" s="240" t="s">
        <v>116</v>
      </c>
    </row>
    <row r="324" s="15" customFormat="1">
      <c r="A324" s="15"/>
      <c r="B324" s="241"/>
      <c r="C324" s="242"/>
      <c r="D324" s="215" t="s">
        <v>131</v>
      </c>
      <c r="E324" s="243" t="s">
        <v>19</v>
      </c>
      <c r="F324" s="244" t="s">
        <v>162</v>
      </c>
      <c r="G324" s="242"/>
      <c r="H324" s="245">
        <v>87.719999999999999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1" t="s">
        <v>131</v>
      </c>
      <c r="AU324" s="251" t="s">
        <v>85</v>
      </c>
      <c r="AV324" s="15" t="s">
        <v>123</v>
      </c>
      <c r="AW324" s="15" t="s">
        <v>37</v>
      </c>
      <c r="AX324" s="15" t="s">
        <v>83</v>
      </c>
      <c r="AY324" s="251" t="s">
        <v>116</v>
      </c>
    </row>
    <row r="325" s="14" customFormat="1">
      <c r="A325" s="14"/>
      <c r="B325" s="230"/>
      <c r="C325" s="231"/>
      <c r="D325" s="215" t="s">
        <v>131</v>
      </c>
      <c r="E325" s="231"/>
      <c r="F325" s="233" t="s">
        <v>486</v>
      </c>
      <c r="G325" s="231"/>
      <c r="H325" s="234">
        <v>89.036000000000001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131</v>
      </c>
      <c r="AU325" s="240" t="s">
        <v>85</v>
      </c>
      <c r="AV325" s="14" t="s">
        <v>85</v>
      </c>
      <c r="AW325" s="14" t="s">
        <v>4</v>
      </c>
      <c r="AX325" s="14" t="s">
        <v>83</v>
      </c>
      <c r="AY325" s="240" t="s">
        <v>116</v>
      </c>
    </row>
    <row r="326" s="2" customFormat="1" ht="14.4" customHeight="1">
      <c r="A326" s="40"/>
      <c r="B326" s="41"/>
      <c r="C326" s="263" t="s">
        <v>487</v>
      </c>
      <c r="D326" s="263" t="s">
        <v>307</v>
      </c>
      <c r="E326" s="264" t="s">
        <v>488</v>
      </c>
      <c r="F326" s="265" t="s">
        <v>489</v>
      </c>
      <c r="G326" s="266" t="s">
        <v>121</v>
      </c>
      <c r="H326" s="267">
        <v>13.26</v>
      </c>
      <c r="I326" s="268"/>
      <c r="J326" s="269">
        <f>ROUND(I326*H326,2)</f>
        <v>0</v>
      </c>
      <c r="K326" s="265" t="s">
        <v>122</v>
      </c>
      <c r="L326" s="270"/>
      <c r="M326" s="271" t="s">
        <v>19</v>
      </c>
      <c r="N326" s="272" t="s">
        <v>46</v>
      </c>
      <c r="O326" s="86"/>
      <c r="P326" s="211">
        <f>O326*H326</f>
        <v>0</v>
      </c>
      <c r="Q326" s="211">
        <v>0.17499999999999999</v>
      </c>
      <c r="R326" s="211">
        <f>Q326*H326</f>
        <v>2.3205</v>
      </c>
      <c r="S326" s="211">
        <v>0</v>
      </c>
      <c r="T326" s="212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3" t="s">
        <v>163</v>
      </c>
      <c r="AT326" s="213" t="s">
        <v>307</v>
      </c>
      <c r="AU326" s="213" t="s">
        <v>85</v>
      </c>
      <c r="AY326" s="19" t="s">
        <v>116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9" t="s">
        <v>83</v>
      </c>
      <c r="BK326" s="214">
        <f>ROUND(I326*H326,2)</f>
        <v>0</v>
      </c>
      <c r="BL326" s="19" t="s">
        <v>123</v>
      </c>
      <c r="BM326" s="213" t="s">
        <v>490</v>
      </c>
    </row>
    <row r="327" s="13" customFormat="1">
      <c r="A327" s="13"/>
      <c r="B327" s="220"/>
      <c r="C327" s="221"/>
      <c r="D327" s="215" t="s">
        <v>131</v>
      </c>
      <c r="E327" s="222" t="s">
        <v>19</v>
      </c>
      <c r="F327" s="223" t="s">
        <v>415</v>
      </c>
      <c r="G327" s="221"/>
      <c r="H327" s="222" t="s">
        <v>19</v>
      </c>
      <c r="I327" s="224"/>
      <c r="J327" s="221"/>
      <c r="K327" s="221"/>
      <c r="L327" s="225"/>
      <c r="M327" s="226"/>
      <c r="N327" s="227"/>
      <c r="O327" s="227"/>
      <c r="P327" s="227"/>
      <c r="Q327" s="227"/>
      <c r="R327" s="227"/>
      <c r="S327" s="227"/>
      <c r="T327" s="22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9" t="s">
        <v>131</v>
      </c>
      <c r="AU327" s="229" t="s">
        <v>85</v>
      </c>
      <c r="AV327" s="13" t="s">
        <v>83</v>
      </c>
      <c r="AW327" s="13" t="s">
        <v>37</v>
      </c>
      <c r="AX327" s="13" t="s">
        <v>75</v>
      </c>
      <c r="AY327" s="229" t="s">
        <v>116</v>
      </c>
    </row>
    <row r="328" s="14" customFormat="1">
      <c r="A328" s="14"/>
      <c r="B328" s="230"/>
      <c r="C328" s="231"/>
      <c r="D328" s="215" t="s">
        <v>131</v>
      </c>
      <c r="E328" s="232" t="s">
        <v>19</v>
      </c>
      <c r="F328" s="233" t="s">
        <v>491</v>
      </c>
      <c r="G328" s="231"/>
      <c r="H328" s="234">
        <v>13.26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0" t="s">
        <v>131</v>
      </c>
      <c r="AU328" s="240" t="s">
        <v>85</v>
      </c>
      <c r="AV328" s="14" t="s">
        <v>85</v>
      </c>
      <c r="AW328" s="14" t="s">
        <v>37</v>
      </c>
      <c r="AX328" s="14" t="s">
        <v>83</v>
      </c>
      <c r="AY328" s="240" t="s">
        <v>116</v>
      </c>
    </row>
    <row r="329" s="12" customFormat="1" ht="22.8" customHeight="1">
      <c r="A329" s="12"/>
      <c r="B329" s="186"/>
      <c r="C329" s="187"/>
      <c r="D329" s="188" t="s">
        <v>74</v>
      </c>
      <c r="E329" s="200" t="s">
        <v>163</v>
      </c>
      <c r="F329" s="200" t="s">
        <v>492</v>
      </c>
      <c r="G329" s="187"/>
      <c r="H329" s="187"/>
      <c r="I329" s="190"/>
      <c r="J329" s="201">
        <f>BK329</f>
        <v>0</v>
      </c>
      <c r="K329" s="187"/>
      <c r="L329" s="192"/>
      <c r="M329" s="193"/>
      <c r="N329" s="194"/>
      <c r="O329" s="194"/>
      <c r="P329" s="195">
        <f>SUM(P330:P348)</f>
        <v>0</v>
      </c>
      <c r="Q329" s="194"/>
      <c r="R329" s="195">
        <f>SUM(R330:R348)</f>
        <v>9.2123275000000007</v>
      </c>
      <c r="S329" s="194"/>
      <c r="T329" s="196">
        <f>SUM(T330:T348)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97" t="s">
        <v>83</v>
      </c>
      <c r="AT329" s="198" t="s">
        <v>74</v>
      </c>
      <c r="AU329" s="198" t="s">
        <v>83</v>
      </c>
      <c r="AY329" s="197" t="s">
        <v>116</v>
      </c>
      <c r="BK329" s="199">
        <f>SUM(BK330:BK348)</f>
        <v>0</v>
      </c>
    </row>
    <row r="330" s="2" customFormat="1" ht="24.15" customHeight="1">
      <c r="A330" s="40"/>
      <c r="B330" s="41"/>
      <c r="C330" s="202" t="s">
        <v>493</v>
      </c>
      <c r="D330" s="202" t="s">
        <v>118</v>
      </c>
      <c r="E330" s="203" t="s">
        <v>494</v>
      </c>
      <c r="F330" s="204" t="s">
        <v>495</v>
      </c>
      <c r="G330" s="205" t="s">
        <v>171</v>
      </c>
      <c r="H330" s="206">
        <v>60</v>
      </c>
      <c r="I330" s="207"/>
      <c r="J330" s="208">
        <f>ROUND(I330*H330,2)</f>
        <v>0</v>
      </c>
      <c r="K330" s="204" t="s">
        <v>19</v>
      </c>
      <c r="L330" s="46"/>
      <c r="M330" s="209" t="s">
        <v>19</v>
      </c>
      <c r="N330" s="210" t="s">
        <v>46</v>
      </c>
      <c r="O330" s="86"/>
      <c r="P330" s="211">
        <f>O330*H330</f>
        <v>0</v>
      </c>
      <c r="Q330" s="211">
        <v>6.0000000000000002E-05</v>
      </c>
      <c r="R330" s="211">
        <f>Q330*H330</f>
        <v>0.0035999999999999999</v>
      </c>
      <c r="S330" s="211">
        <v>0</v>
      </c>
      <c r="T330" s="212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3" t="s">
        <v>123</v>
      </c>
      <c r="AT330" s="213" t="s">
        <v>118</v>
      </c>
      <c r="AU330" s="213" t="s">
        <v>85</v>
      </c>
      <c r="AY330" s="19" t="s">
        <v>116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9" t="s">
        <v>83</v>
      </c>
      <c r="BK330" s="214">
        <f>ROUND(I330*H330,2)</f>
        <v>0</v>
      </c>
      <c r="BL330" s="19" t="s">
        <v>123</v>
      </c>
      <c r="BM330" s="213" t="s">
        <v>496</v>
      </c>
    </row>
    <row r="331" s="13" customFormat="1">
      <c r="A331" s="13"/>
      <c r="B331" s="220"/>
      <c r="C331" s="221"/>
      <c r="D331" s="215" t="s">
        <v>131</v>
      </c>
      <c r="E331" s="222" t="s">
        <v>19</v>
      </c>
      <c r="F331" s="223" t="s">
        <v>132</v>
      </c>
      <c r="G331" s="221"/>
      <c r="H331" s="222" t="s">
        <v>19</v>
      </c>
      <c r="I331" s="224"/>
      <c r="J331" s="221"/>
      <c r="K331" s="221"/>
      <c r="L331" s="225"/>
      <c r="M331" s="226"/>
      <c r="N331" s="227"/>
      <c r="O331" s="227"/>
      <c r="P331" s="227"/>
      <c r="Q331" s="227"/>
      <c r="R331" s="227"/>
      <c r="S331" s="227"/>
      <c r="T331" s="22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9" t="s">
        <v>131</v>
      </c>
      <c r="AU331" s="229" t="s">
        <v>85</v>
      </c>
      <c r="AV331" s="13" t="s">
        <v>83</v>
      </c>
      <c r="AW331" s="13" t="s">
        <v>37</v>
      </c>
      <c r="AX331" s="13" t="s">
        <v>75</v>
      </c>
      <c r="AY331" s="229" t="s">
        <v>116</v>
      </c>
    </row>
    <row r="332" s="14" customFormat="1">
      <c r="A332" s="14"/>
      <c r="B332" s="230"/>
      <c r="C332" s="231"/>
      <c r="D332" s="215" t="s">
        <v>131</v>
      </c>
      <c r="E332" s="232" t="s">
        <v>19</v>
      </c>
      <c r="F332" s="233" t="s">
        <v>497</v>
      </c>
      <c r="G332" s="231"/>
      <c r="H332" s="234">
        <v>60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131</v>
      </c>
      <c r="AU332" s="240" t="s">
        <v>85</v>
      </c>
      <c r="AV332" s="14" t="s">
        <v>85</v>
      </c>
      <c r="AW332" s="14" t="s">
        <v>37</v>
      </c>
      <c r="AX332" s="14" t="s">
        <v>83</v>
      </c>
      <c r="AY332" s="240" t="s">
        <v>116</v>
      </c>
    </row>
    <row r="333" s="2" customFormat="1" ht="24.15" customHeight="1">
      <c r="A333" s="40"/>
      <c r="B333" s="41"/>
      <c r="C333" s="263" t="s">
        <v>498</v>
      </c>
      <c r="D333" s="263" t="s">
        <v>307</v>
      </c>
      <c r="E333" s="264" t="s">
        <v>499</v>
      </c>
      <c r="F333" s="265" t="s">
        <v>500</v>
      </c>
      <c r="G333" s="266" t="s">
        <v>171</v>
      </c>
      <c r="H333" s="267">
        <v>60</v>
      </c>
      <c r="I333" s="268"/>
      <c r="J333" s="269">
        <f>ROUND(I333*H333,2)</f>
        <v>0</v>
      </c>
      <c r="K333" s="265" t="s">
        <v>19</v>
      </c>
      <c r="L333" s="270"/>
      <c r="M333" s="271" t="s">
        <v>19</v>
      </c>
      <c r="N333" s="272" t="s">
        <v>46</v>
      </c>
      <c r="O333" s="86"/>
      <c r="P333" s="211">
        <f>O333*H333</f>
        <v>0</v>
      </c>
      <c r="Q333" s="211">
        <v>0.0037000000000000002</v>
      </c>
      <c r="R333" s="211">
        <f>Q333*H333</f>
        <v>0.222</v>
      </c>
      <c r="S333" s="211">
        <v>0</v>
      </c>
      <c r="T333" s="212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3" t="s">
        <v>163</v>
      </c>
      <c r="AT333" s="213" t="s">
        <v>307</v>
      </c>
      <c r="AU333" s="213" t="s">
        <v>85</v>
      </c>
      <c r="AY333" s="19" t="s">
        <v>116</v>
      </c>
      <c r="BE333" s="214">
        <f>IF(N333="základní",J333,0)</f>
        <v>0</v>
      </c>
      <c r="BF333" s="214">
        <f>IF(N333="snížená",J333,0)</f>
        <v>0</v>
      </c>
      <c r="BG333" s="214">
        <f>IF(N333="zákl. přenesená",J333,0)</f>
        <v>0</v>
      </c>
      <c r="BH333" s="214">
        <f>IF(N333="sníž. přenesená",J333,0)</f>
        <v>0</v>
      </c>
      <c r="BI333" s="214">
        <f>IF(N333="nulová",J333,0)</f>
        <v>0</v>
      </c>
      <c r="BJ333" s="19" t="s">
        <v>83</v>
      </c>
      <c r="BK333" s="214">
        <f>ROUND(I333*H333,2)</f>
        <v>0</v>
      </c>
      <c r="BL333" s="19" t="s">
        <v>123</v>
      </c>
      <c r="BM333" s="213" t="s">
        <v>501</v>
      </c>
    </row>
    <row r="334" s="2" customFormat="1" ht="14.4" customHeight="1">
      <c r="A334" s="40"/>
      <c r="B334" s="41"/>
      <c r="C334" s="202" t="s">
        <v>502</v>
      </c>
      <c r="D334" s="202" t="s">
        <v>118</v>
      </c>
      <c r="E334" s="203" t="s">
        <v>503</v>
      </c>
      <c r="F334" s="204" t="s">
        <v>504</v>
      </c>
      <c r="G334" s="205" t="s">
        <v>171</v>
      </c>
      <c r="H334" s="206">
        <v>33</v>
      </c>
      <c r="I334" s="207"/>
      <c r="J334" s="208">
        <f>ROUND(I334*H334,2)</f>
        <v>0</v>
      </c>
      <c r="K334" s="204" t="s">
        <v>122</v>
      </c>
      <c r="L334" s="46"/>
      <c r="M334" s="209" t="s">
        <v>19</v>
      </c>
      <c r="N334" s="210" t="s">
        <v>46</v>
      </c>
      <c r="O334" s="86"/>
      <c r="P334" s="211">
        <f>O334*H334</f>
        <v>0</v>
      </c>
      <c r="Q334" s="211">
        <v>1.1E-05</v>
      </c>
      <c r="R334" s="211">
        <f>Q334*H334</f>
        <v>0.00036299999999999999</v>
      </c>
      <c r="S334" s="211">
        <v>0</v>
      </c>
      <c r="T334" s="212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3" t="s">
        <v>123</v>
      </c>
      <c r="AT334" s="213" t="s">
        <v>118</v>
      </c>
      <c r="AU334" s="213" t="s">
        <v>85</v>
      </c>
      <c r="AY334" s="19" t="s">
        <v>116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9" t="s">
        <v>83</v>
      </c>
      <c r="BK334" s="214">
        <f>ROUND(I334*H334,2)</f>
        <v>0</v>
      </c>
      <c r="BL334" s="19" t="s">
        <v>123</v>
      </c>
      <c r="BM334" s="213" t="s">
        <v>505</v>
      </c>
    </row>
    <row r="335" s="2" customFormat="1">
      <c r="A335" s="40"/>
      <c r="B335" s="41"/>
      <c r="C335" s="42"/>
      <c r="D335" s="215" t="s">
        <v>125</v>
      </c>
      <c r="E335" s="42"/>
      <c r="F335" s="216" t="s">
        <v>506</v>
      </c>
      <c r="G335" s="42"/>
      <c r="H335" s="42"/>
      <c r="I335" s="217"/>
      <c r="J335" s="42"/>
      <c r="K335" s="42"/>
      <c r="L335" s="46"/>
      <c r="M335" s="218"/>
      <c r="N335" s="219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125</v>
      </c>
      <c r="AU335" s="19" t="s">
        <v>85</v>
      </c>
    </row>
    <row r="336" s="14" customFormat="1">
      <c r="A336" s="14"/>
      <c r="B336" s="230"/>
      <c r="C336" s="231"/>
      <c r="D336" s="215" t="s">
        <v>131</v>
      </c>
      <c r="E336" s="232" t="s">
        <v>19</v>
      </c>
      <c r="F336" s="233" t="s">
        <v>507</v>
      </c>
      <c r="G336" s="231"/>
      <c r="H336" s="234">
        <v>33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0" t="s">
        <v>131</v>
      </c>
      <c r="AU336" s="240" t="s">
        <v>85</v>
      </c>
      <c r="AV336" s="14" t="s">
        <v>85</v>
      </c>
      <c r="AW336" s="14" t="s">
        <v>37</v>
      </c>
      <c r="AX336" s="14" t="s">
        <v>83</v>
      </c>
      <c r="AY336" s="240" t="s">
        <v>116</v>
      </c>
    </row>
    <row r="337" s="2" customFormat="1" ht="14.4" customHeight="1">
      <c r="A337" s="40"/>
      <c r="B337" s="41"/>
      <c r="C337" s="263" t="s">
        <v>508</v>
      </c>
      <c r="D337" s="263" t="s">
        <v>307</v>
      </c>
      <c r="E337" s="264" t="s">
        <v>509</v>
      </c>
      <c r="F337" s="265" t="s">
        <v>510</v>
      </c>
      <c r="G337" s="266" t="s">
        <v>171</v>
      </c>
      <c r="H337" s="267">
        <v>33.494999999999997</v>
      </c>
      <c r="I337" s="268"/>
      <c r="J337" s="269">
        <f>ROUND(I337*H337,2)</f>
        <v>0</v>
      </c>
      <c r="K337" s="265" t="s">
        <v>122</v>
      </c>
      <c r="L337" s="270"/>
      <c r="M337" s="271" t="s">
        <v>19</v>
      </c>
      <c r="N337" s="272" t="s">
        <v>46</v>
      </c>
      <c r="O337" s="86"/>
      <c r="P337" s="211">
        <f>O337*H337</f>
        <v>0</v>
      </c>
      <c r="Q337" s="211">
        <v>0.0028999999999999998</v>
      </c>
      <c r="R337" s="211">
        <f>Q337*H337</f>
        <v>0.097135499999999986</v>
      </c>
      <c r="S337" s="211">
        <v>0</v>
      </c>
      <c r="T337" s="212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3" t="s">
        <v>163</v>
      </c>
      <c r="AT337" s="213" t="s">
        <v>307</v>
      </c>
      <c r="AU337" s="213" t="s">
        <v>85</v>
      </c>
      <c r="AY337" s="19" t="s">
        <v>116</v>
      </c>
      <c r="BE337" s="214">
        <f>IF(N337="základní",J337,0)</f>
        <v>0</v>
      </c>
      <c r="BF337" s="214">
        <f>IF(N337="snížená",J337,0)</f>
        <v>0</v>
      </c>
      <c r="BG337" s="214">
        <f>IF(N337="zákl. přenesená",J337,0)</f>
        <v>0</v>
      </c>
      <c r="BH337" s="214">
        <f>IF(N337="sníž. přenesená",J337,0)</f>
        <v>0</v>
      </c>
      <c r="BI337" s="214">
        <f>IF(N337="nulová",J337,0)</f>
        <v>0</v>
      </c>
      <c r="BJ337" s="19" t="s">
        <v>83</v>
      </c>
      <c r="BK337" s="214">
        <f>ROUND(I337*H337,2)</f>
        <v>0</v>
      </c>
      <c r="BL337" s="19" t="s">
        <v>123</v>
      </c>
      <c r="BM337" s="213" t="s">
        <v>511</v>
      </c>
    </row>
    <row r="338" s="14" customFormat="1">
      <c r="A338" s="14"/>
      <c r="B338" s="230"/>
      <c r="C338" s="231"/>
      <c r="D338" s="215" t="s">
        <v>131</v>
      </c>
      <c r="E338" s="231"/>
      <c r="F338" s="233" t="s">
        <v>512</v>
      </c>
      <c r="G338" s="231"/>
      <c r="H338" s="234">
        <v>33.494999999999997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0" t="s">
        <v>131</v>
      </c>
      <c r="AU338" s="240" t="s">
        <v>85</v>
      </c>
      <c r="AV338" s="14" t="s">
        <v>85</v>
      </c>
      <c r="AW338" s="14" t="s">
        <v>4</v>
      </c>
      <c r="AX338" s="14" t="s">
        <v>83</v>
      </c>
      <c r="AY338" s="240" t="s">
        <v>116</v>
      </c>
    </row>
    <row r="339" s="2" customFormat="1" ht="24.15" customHeight="1">
      <c r="A339" s="40"/>
      <c r="B339" s="41"/>
      <c r="C339" s="202" t="s">
        <v>513</v>
      </c>
      <c r="D339" s="202" t="s">
        <v>118</v>
      </c>
      <c r="E339" s="203" t="s">
        <v>514</v>
      </c>
      <c r="F339" s="204" t="s">
        <v>515</v>
      </c>
      <c r="G339" s="205" t="s">
        <v>137</v>
      </c>
      <c r="H339" s="206">
        <v>12</v>
      </c>
      <c r="I339" s="207"/>
      <c r="J339" s="208">
        <f>ROUND(I339*H339,2)</f>
        <v>0</v>
      </c>
      <c r="K339" s="204" t="s">
        <v>122</v>
      </c>
      <c r="L339" s="46"/>
      <c r="M339" s="209" t="s">
        <v>19</v>
      </c>
      <c r="N339" s="210" t="s">
        <v>46</v>
      </c>
      <c r="O339" s="86"/>
      <c r="P339" s="211">
        <f>O339*H339</f>
        <v>0</v>
      </c>
      <c r="Q339" s="211">
        <v>5.75E-06</v>
      </c>
      <c r="R339" s="211">
        <f>Q339*H339</f>
        <v>6.8999999999999997E-05</v>
      </c>
      <c r="S339" s="211">
        <v>0</v>
      </c>
      <c r="T339" s="212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3" t="s">
        <v>123</v>
      </c>
      <c r="AT339" s="213" t="s">
        <v>118</v>
      </c>
      <c r="AU339" s="213" t="s">
        <v>85</v>
      </c>
      <c r="AY339" s="19" t="s">
        <v>116</v>
      </c>
      <c r="BE339" s="214">
        <f>IF(N339="základní",J339,0)</f>
        <v>0</v>
      </c>
      <c r="BF339" s="214">
        <f>IF(N339="snížená",J339,0)</f>
        <v>0</v>
      </c>
      <c r="BG339" s="214">
        <f>IF(N339="zákl. přenesená",J339,0)</f>
        <v>0</v>
      </c>
      <c r="BH339" s="214">
        <f>IF(N339="sníž. přenesená",J339,0)</f>
        <v>0</v>
      </c>
      <c r="BI339" s="214">
        <f>IF(N339="nulová",J339,0)</f>
        <v>0</v>
      </c>
      <c r="BJ339" s="19" t="s">
        <v>83</v>
      </c>
      <c r="BK339" s="214">
        <f>ROUND(I339*H339,2)</f>
        <v>0</v>
      </c>
      <c r="BL339" s="19" t="s">
        <v>123</v>
      </c>
      <c r="BM339" s="213" t="s">
        <v>516</v>
      </c>
    </row>
    <row r="340" s="2" customFormat="1">
      <c r="A340" s="40"/>
      <c r="B340" s="41"/>
      <c r="C340" s="42"/>
      <c r="D340" s="215" t="s">
        <v>125</v>
      </c>
      <c r="E340" s="42"/>
      <c r="F340" s="216" t="s">
        <v>517</v>
      </c>
      <c r="G340" s="42"/>
      <c r="H340" s="42"/>
      <c r="I340" s="217"/>
      <c r="J340" s="42"/>
      <c r="K340" s="42"/>
      <c r="L340" s="46"/>
      <c r="M340" s="218"/>
      <c r="N340" s="219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125</v>
      </c>
      <c r="AU340" s="19" t="s">
        <v>85</v>
      </c>
    </row>
    <row r="341" s="2" customFormat="1" ht="14.4" customHeight="1">
      <c r="A341" s="40"/>
      <c r="B341" s="41"/>
      <c r="C341" s="263" t="s">
        <v>518</v>
      </c>
      <c r="D341" s="263" t="s">
        <v>307</v>
      </c>
      <c r="E341" s="264" t="s">
        <v>519</v>
      </c>
      <c r="F341" s="265" t="s">
        <v>520</v>
      </c>
      <c r="G341" s="266" t="s">
        <v>137</v>
      </c>
      <c r="H341" s="267">
        <v>12</v>
      </c>
      <c r="I341" s="268"/>
      <c r="J341" s="269">
        <f>ROUND(I341*H341,2)</f>
        <v>0</v>
      </c>
      <c r="K341" s="265" t="s">
        <v>19</v>
      </c>
      <c r="L341" s="270"/>
      <c r="M341" s="271" t="s">
        <v>19</v>
      </c>
      <c r="N341" s="272" t="s">
        <v>46</v>
      </c>
      <c r="O341" s="86"/>
      <c r="P341" s="211">
        <f>O341*H341</f>
        <v>0</v>
      </c>
      <c r="Q341" s="211">
        <v>0</v>
      </c>
      <c r="R341" s="211">
        <f>Q341*H341</f>
        <v>0</v>
      </c>
      <c r="S341" s="211">
        <v>0</v>
      </c>
      <c r="T341" s="212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3" t="s">
        <v>163</v>
      </c>
      <c r="AT341" s="213" t="s">
        <v>307</v>
      </c>
      <c r="AU341" s="213" t="s">
        <v>85</v>
      </c>
      <c r="AY341" s="19" t="s">
        <v>116</v>
      </c>
      <c r="BE341" s="214">
        <f>IF(N341="základní",J341,0)</f>
        <v>0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19" t="s">
        <v>83</v>
      </c>
      <c r="BK341" s="214">
        <f>ROUND(I341*H341,2)</f>
        <v>0</v>
      </c>
      <c r="BL341" s="19" t="s">
        <v>123</v>
      </c>
      <c r="BM341" s="213" t="s">
        <v>521</v>
      </c>
    </row>
    <row r="342" s="2" customFormat="1" ht="14.4" customHeight="1">
      <c r="A342" s="40"/>
      <c r="B342" s="41"/>
      <c r="C342" s="202" t="s">
        <v>522</v>
      </c>
      <c r="D342" s="202" t="s">
        <v>118</v>
      </c>
      <c r="E342" s="203" t="s">
        <v>523</v>
      </c>
      <c r="F342" s="204" t="s">
        <v>524</v>
      </c>
      <c r="G342" s="205" t="s">
        <v>137</v>
      </c>
      <c r="H342" s="206">
        <v>6</v>
      </c>
      <c r="I342" s="207"/>
      <c r="J342" s="208">
        <f>ROUND(I342*H342,2)</f>
        <v>0</v>
      </c>
      <c r="K342" s="204" t="s">
        <v>122</v>
      </c>
      <c r="L342" s="46"/>
      <c r="M342" s="209" t="s">
        <v>19</v>
      </c>
      <c r="N342" s="210" t="s">
        <v>46</v>
      </c>
      <c r="O342" s="86"/>
      <c r="P342" s="211">
        <f>O342*H342</f>
        <v>0</v>
      </c>
      <c r="Q342" s="211">
        <v>0.34089999999999998</v>
      </c>
      <c r="R342" s="211">
        <f>Q342*H342</f>
        <v>2.0453999999999999</v>
      </c>
      <c r="S342" s="211">
        <v>0</v>
      </c>
      <c r="T342" s="212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3" t="s">
        <v>123</v>
      </c>
      <c r="AT342" s="213" t="s">
        <v>118</v>
      </c>
      <c r="AU342" s="213" t="s">
        <v>85</v>
      </c>
      <c r="AY342" s="19" t="s">
        <v>116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9" t="s">
        <v>83</v>
      </c>
      <c r="BK342" s="214">
        <f>ROUND(I342*H342,2)</f>
        <v>0</v>
      </c>
      <c r="BL342" s="19" t="s">
        <v>123</v>
      </c>
      <c r="BM342" s="213" t="s">
        <v>525</v>
      </c>
    </row>
    <row r="343" s="2" customFormat="1">
      <c r="A343" s="40"/>
      <c r="B343" s="41"/>
      <c r="C343" s="42"/>
      <c r="D343" s="215" t="s">
        <v>125</v>
      </c>
      <c r="E343" s="42"/>
      <c r="F343" s="216" t="s">
        <v>526</v>
      </c>
      <c r="G343" s="42"/>
      <c r="H343" s="42"/>
      <c r="I343" s="217"/>
      <c r="J343" s="42"/>
      <c r="K343" s="42"/>
      <c r="L343" s="46"/>
      <c r="M343" s="218"/>
      <c r="N343" s="219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125</v>
      </c>
      <c r="AU343" s="19" t="s">
        <v>85</v>
      </c>
    </row>
    <row r="344" s="2" customFormat="1" ht="14.4" customHeight="1">
      <c r="A344" s="40"/>
      <c r="B344" s="41"/>
      <c r="C344" s="263" t="s">
        <v>527</v>
      </c>
      <c r="D344" s="263" t="s">
        <v>307</v>
      </c>
      <c r="E344" s="264" t="s">
        <v>528</v>
      </c>
      <c r="F344" s="265" t="s">
        <v>529</v>
      </c>
      <c r="G344" s="266" t="s">
        <v>530</v>
      </c>
      <c r="H344" s="267">
        <v>6</v>
      </c>
      <c r="I344" s="268"/>
      <c r="J344" s="269">
        <f>ROUND(I344*H344,2)</f>
        <v>0</v>
      </c>
      <c r="K344" s="265" t="s">
        <v>19</v>
      </c>
      <c r="L344" s="270"/>
      <c r="M344" s="271" t="s">
        <v>19</v>
      </c>
      <c r="N344" s="272" t="s">
        <v>46</v>
      </c>
      <c r="O344" s="86"/>
      <c r="P344" s="211">
        <f>O344*H344</f>
        <v>0</v>
      </c>
      <c r="Q344" s="211">
        <v>0</v>
      </c>
      <c r="R344" s="211">
        <f>Q344*H344</f>
        <v>0</v>
      </c>
      <c r="S344" s="211">
        <v>0</v>
      </c>
      <c r="T344" s="212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3" t="s">
        <v>163</v>
      </c>
      <c r="AT344" s="213" t="s">
        <v>307</v>
      </c>
      <c r="AU344" s="213" t="s">
        <v>85</v>
      </c>
      <c r="AY344" s="19" t="s">
        <v>116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9" t="s">
        <v>83</v>
      </c>
      <c r="BK344" s="214">
        <f>ROUND(I344*H344,2)</f>
        <v>0</v>
      </c>
      <c r="BL344" s="19" t="s">
        <v>123</v>
      </c>
      <c r="BM344" s="213" t="s">
        <v>531</v>
      </c>
    </row>
    <row r="345" s="2" customFormat="1" ht="14.4" customHeight="1">
      <c r="A345" s="40"/>
      <c r="B345" s="41"/>
      <c r="C345" s="263" t="s">
        <v>532</v>
      </c>
      <c r="D345" s="263" t="s">
        <v>307</v>
      </c>
      <c r="E345" s="264" t="s">
        <v>533</v>
      </c>
      <c r="F345" s="265" t="s">
        <v>534</v>
      </c>
      <c r="G345" s="266" t="s">
        <v>530</v>
      </c>
      <c r="H345" s="267">
        <v>6</v>
      </c>
      <c r="I345" s="268"/>
      <c r="J345" s="269">
        <f>ROUND(I345*H345,2)</f>
        <v>0</v>
      </c>
      <c r="K345" s="265" t="s">
        <v>19</v>
      </c>
      <c r="L345" s="270"/>
      <c r="M345" s="271" t="s">
        <v>19</v>
      </c>
      <c r="N345" s="272" t="s">
        <v>46</v>
      </c>
      <c r="O345" s="86"/>
      <c r="P345" s="211">
        <f>O345*H345</f>
        <v>0</v>
      </c>
      <c r="Q345" s="211">
        <v>0</v>
      </c>
      <c r="R345" s="211">
        <f>Q345*H345</f>
        <v>0</v>
      </c>
      <c r="S345" s="211">
        <v>0</v>
      </c>
      <c r="T345" s="212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3" t="s">
        <v>163</v>
      </c>
      <c r="AT345" s="213" t="s">
        <v>307</v>
      </c>
      <c r="AU345" s="213" t="s">
        <v>85</v>
      </c>
      <c r="AY345" s="19" t="s">
        <v>116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19" t="s">
        <v>83</v>
      </c>
      <c r="BK345" s="214">
        <f>ROUND(I345*H345,2)</f>
        <v>0</v>
      </c>
      <c r="BL345" s="19" t="s">
        <v>123</v>
      </c>
      <c r="BM345" s="213" t="s">
        <v>535</v>
      </c>
    </row>
    <row r="346" s="2" customFormat="1" ht="24.15" customHeight="1">
      <c r="A346" s="40"/>
      <c r="B346" s="41"/>
      <c r="C346" s="202" t="s">
        <v>536</v>
      </c>
      <c r="D346" s="202" t="s">
        <v>118</v>
      </c>
      <c r="E346" s="203" t="s">
        <v>537</v>
      </c>
      <c r="F346" s="204" t="s">
        <v>538</v>
      </c>
      <c r="G346" s="205" t="s">
        <v>137</v>
      </c>
      <c r="H346" s="206">
        <v>22</v>
      </c>
      <c r="I346" s="207"/>
      <c r="J346" s="208">
        <f>ROUND(I346*H346,2)</f>
        <v>0</v>
      </c>
      <c r="K346" s="204" t="s">
        <v>122</v>
      </c>
      <c r="L346" s="46"/>
      <c r="M346" s="209" t="s">
        <v>19</v>
      </c>
      <c r="N346" s="210" t="s">
        <v>46</v>
      </c>
      <c r="O346" s="86"/>
      <c r="P346" s="211">
        <f>O346*H346</f>
        <v>0</v>
      </c>
      <c r="Q346" s="211">
        <v>0.31108000000000002</v>
      </c>
      <c r="R346" s="211">
        <f>Q346*H346</f>
        <v>6.8437600000000005</v>
      </c>
      <c r="S346" s="211">
        <v>0</v>
      </c>
      <c r="T346" s="212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3" t="s">
        <v>123</v>
      </c>
      <c r="AT346" s="213" t="s">
        <v>118</v>
      </c>
      <c r="AU346" s="213" t="s">
        <v>85</v>
      </c>
      <c r="AY346" s="19" t="s">
        <v>116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9" t="s">
        <v>83</v>
      </c>
      <c r="BK346" s="214">
        <f>ROUND(I346*H346,2)</f>
        <v>0</v>
      </c>
      <c r="BL346" s="19" t="s">
        <v>123</v>
      </c>
      <c r="BM346" s="213" t="s">
        <v>539</v>
      </c>
    </row>
    <row r="347" s="2" customFormat="1">
      <c r="A347" s="40"/>
      <c r="B347" s="41"/>
      <c r="C347" s="42"/>
      <c r="D347" s="215" t="s">
        <v>125</v>
      </c>
      <c r="E347" s="42"/>
      <c r="F347" s="216" t="s">
        <v>540</v>
      </c>
      <c r="G347" s="42"/>
      <c r="H347" s="42"/>
      <c r="I347" s="217"/>
      <c r="J347" s="42"/>
      <c r="K347" s="42"/>
      <c r="L347" s="46"/>
      <c r="M347" s="218"/>
      <c r="N347" s="219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125</v>
      </c>
      <c r="AU347" s="19" t="s">
        <v>85</v>
      </c>
    </row>
    <row r="348" s="14" customFormat="1">
      <c r="A348" s="14"/>
      <c r="B348" s="230"/>
      <c r="C348" s="231"/>
      <c r="D348" s="215" t="s">
        <v>131</v>
      </c>
      <c r="E348" s="232" t="s">
        <v>19</v>
      </c>
      <c r="F348" s="233" t="s">
        <v>541</v>
      </c>
      <c r="G348" s="231"/>
      <c r="H348" s="234">
        <v>22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0" t="s">
        <v>131</v>
      </c>
      <c r="AU348" s="240" t="s">
        <v>85</v>
      </c>
      <c r="AV348" s="14" t="s">
        <v>85</v>
      </c>
      <c r="AW348" s="14" t="s">
        <v>37</v>
      </c>
      <c r="AX348" s="14" t="s">
        <v>83</v>
      </c>
      <c r="AY348" s="240" t="s">
        <v>116</v>
      </c>
    </row>
    <row r="349" s="12" customFormat="1" ht="22.8" customHeight="1">
      <c r="A349" s="12"/>
      <c r="B349" s="186"/>
      <c r="C349" s="187"/>
      <c r="D349" s="188" t="s">
        <v>74</v>
      </c>
      <c r="E349" s="200" t="s">
        <v>168</v>
      </c>
      <c r="F349" s="200" t="s">
        <v>542</v>
      </c>
      <c r="G349" s="187"/>
      <c r="H349" s="187"/>
      <c r="I349" s="190"/>
      <c r="J349" s="201">
        <f>BK349</f>
        <v>0</v>
      </c>
      <c r="K349" s="187"/>
      <c r="L349" s="192"/>
      <c r="M349" s="193"/>
      <c r="N349" s="194"/>
      <c r="O349" s="194"/>
      <c r="P349" s="195">
        <f>P350+SUM(P351:P445)</f>
        <v>0</v>
      </c>
      <c r="Q349" s="194"/>
      <c r="R349" s="195">
        <f>R350+SUM(R351:R445)</f>
        <v>102.246096697</v>
      </c>
      <c r="S349" s="194"/>
      <c r="T349" s="196">
        <f>T350+SUM(T351:T445)</f>
        <v>5.4079999999999995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97" t="s">
        <v>83</v>
      </c>
      <c r="AT349" s="198" t="s">
        <v>74</v>
      </c>
      <c r="AU349" s="198" t="s">
        <v>83</v>
      </c>
      <c r="AY349" s="197" t="s">
        <v>116</v>
      </c>
      <c r="BK349" s="199">
        <f>BK350+SUM(BK351:BK445)</f>
        <v>0</v>
      </c>
    </row>
    <row r="350" s="2" customFormat="1" ht="14.4" customHeight="1">
      <c r="A350" s="40"/>
      <c r="B350" s="41"/>
      <c r="C350" s="202" t="s">
        <v>543</v>
      </c>
      <c r="D350" s="202" t="s">
        <v>118</v>
      </c>
      <c r="E350" s="203" t="s">
        <v>544</v>
      </c>
      <c r="F350" s="204" t="s">
        <v>545</v>
      </c>
      <c r="G350" s="205" t="s">
        <v>137</v>
      </c>
      <c r="H350" s="206">
        <v>6</v>
      </c>
      <c r="I350" s="207"/>
      <c r="J350" s="208">
        <f>ROUND(I350*H350,2)</f>
        <v>0</v>
      </c>
      <c r="K350" s="204" t="s">
        <v>122</v>
      </c>
      <c r="L350" s="46"/>
      <c r="M350" s="209" t="s">
        <v>19</v>
      </c>
      <c r="N350" s="210" t="s">
        <v>46</v>
      </c>
      <c r="O350" s="86"/>
      <c r="P350" s="211">
        <f>O350*H350</f>
        <v>0</v>
      </c>
      <c r="Q350" s="211">
        <v>0.00069999999999999999</v>
      </c>
      <c r="R350" s="211">
        <f>Q350*H350</f>
        <v>0.0041999999999999997</v>
      </c>
      <c r="S350" s="211">
        <v>0</v>
      </c>
      <c r="T350" s="212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3" t="s">
        <v>123</v>
      </c>
      <c r="AT350" s="213" t="s">
        <v>118</v>
      </c>
      <c r="AU350" s="213" t="s">
        <v>85</v>
      </c>
      <c r="AY350" s="19" t="s">
        <v>116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9" t="s">
        <v>83</v>
      </c>
      <c r="BK350" s="214">
        <f>ROUND(I350*H350,2)</f>
        <v>0</v>
      </c>
      <c r="BL350" s="19" t="s">
        <v>123</v>
      </c>
      <c r="BM350" s="213" t="s">
        <v>546</v>
      </c>
    </row>
    <row r="351" s="2" customFormat="1">
      <c r="A351" s="40"/>
      <c r="B351" s="41"/>
      <c r="C351" s="42"/>
      <c r="D351" s="215" t="s">
        <v>125</v>
      </c>
      <c r="E351" s="42"/>
      <c r="F351" s="216" t="s">
        <v>547</v>
      </c>
      <c r="G351" s="42"/>
      <c r="H351" s="42"/>
      <c r="I351" s="217"/>
      <c r="J351" s="42"/>
      <c r="K351" s="42"/>
      <c r="L351" s="46"/>
      <c r="M351" s="218"/>
      <c r="N351" s="219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125</v>
      </c>
      <c r="AU351" s="19" t="s">
        <v>85</v>
      </c>
    </row>
    <row r="352" s="13" customFormat="1">
      <c r="A352" s="13"/>
      <c r="B352" s="220"/>
      <c r="C352" s="221"/>
      <c r="D352" s="215" t="s">
        <v>131</v>
      </c>
      <c r="E352" s="222" t="s">
        <v>19</v>
      </c>
      <c r="F352" s="223" t="s">
        <v>132</v>
      </c>
      <c r="G352" s="221"/>
      <c r="H352" s="222" t="s">
        <v>19</v>
      </c>
      <c r="I352" s="224"/>
      <c r="J352" s="221"/>
      <c r="K352" s="221"/>
      <c r="L352" s="225"/>
      <c r="M352" s="226"/>
      <c r="N352" s="227"/>
      <c r="O352" s="227"/>
      <c r="P352" s="227"/>
      <c r="Q352" s="227"/>
      <c r="R352" s="227"/>
      <c r="S352" s="227"/>
      <c r="T352" s="22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9" t="s">
        <v>131</v>
      </c>
      <c r="AU352" s="229" t="s">
        <v>85</v>
      </c>
      <c r="AV352" s="13" t="s">
        <v>83</v>
      </c>
      <c r="AW352" s="13" t="s">
        <v>37</v>
      </c>
      <c r="AX352" s="13" t="s">
        <v>75</v>
      </c>
      <c r="AY352" s="229" t="s">
        <v>116</v>
      </c>
    </row>
    <row r="353" s="14" customFormat="1">
      <c r="A353" s="14"/>
      <c r="B353" s="230"/>
      <c r="C353" s="231"/>
      <c r="D353" s="215" t="s">
        <v>131</v>
      </c>
      <c r="E353" s="232" t="s">
        <v>19</v>
      </c>
      <c r="F353" s="233" t="s">
        <v>548</v>
      </c>
      <c r="G353" s="231"/>
      <c r="H353" s="234">
        <v>1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0" t="s">
        <v>131</v>
      </c>
      <c r="AU353" s="240" t="s">
        <v>85</v>
      </c>
      <c r="AV353" s="14" t="s">
        <v>85</v>
      </c>
      <c r="AW353" s="14" t="s">
        <v>37</v>
      </c>
      <c r="AX353" s="14" t="s">
        <v>75</v>
      </c>
      <c r="AY353" s="240" t="s">
        <v>116</v>
      </c>
    </row>
    <row r="354" s="14" customFormat="1">
      <c r="A354" s="14"/>
      <c r="B354" s="230"/>
      <c r="C354" s="231"/>
      <c r="D354" s="215" t="s">
        <v>131</v>
      </c>
      <c r="E354" s="232" t="s">
        <v>19</v>
      </c>
      <c r="F354" s="233" t="s">
        <v>549</v>
      </c>
      <c r="G354" s="231"/>
      <c r="H354" s="234">
        <v>1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0" t="s">
        <v>131</v>
      </c>
      <c r="AU354" s="240" t="s">
        <v>85</v>
      </c>
      <c r="AV354" s="14" t="s">
        <v>85</v>
      </c>
      <c r="AW354" s="14" t="s">
        <v>37</v>
      </c>
      <c r="AX354" s="14" t="s">
        <v>75</v>
      </c>
      <c r="AY354" s="240" t="s">
        <v>116</v>
      </c>
    </row>
    <row r="355" s="14" customFormat="1">
      <c r="A355" s="14"/>
      <c r="B355" s="230"/>
      <c r="C355" s="231"/>
      <c r="D355" s="215" t="s">
        <v>131</v>
      </c>
      <c r="E355" s="232" t="s">
        <v>19</v>
      </c>
      <c r="F355" s="233" t="s">
        <v>550</v>
      </c>
      <c r="G355" s="231"/>
      <c r="H355" s="234">
        <v>1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131</v>
      </c>
      <c r="AU355" s="240" t="s">
        <v>85</v>
      </c>
      <c r="AV355" s="14" t="s">
        <v>85</v>
      </c>
      <c r="AW355" s="14" t="s">
        <v>37</v>
      </c>
      <c r="AX355" s="14" t="s">
        <v>75</v>
      </c>
      <c r="AY355" s="240" t="s">
        <v>116</v>
      </c>
    </row>
    <row r="356" s="14" customFormat="1">
      <c r="A356" s="14"/>
      <c r="B356" s="230"/>
      <c r="C356" s="231"/>
      <c r="D356" s="215" t="s">
        <v>131</v>
      </c>
      <c r="E356" s="232" t="s">
        <v>19</v>
      </c>
      <c r="F356" s="233" t="s">
        <v>551</v>
      </c>
      <c r="G356" s="231"/>
      <c r="H356" s="234">
        <v>1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0" t="s">
        <v>131</v>
      </c>
      <c r="AU356" s="240" t="s">
        <v>85</v>
      </c>
      <c r="AV356" s="14" t="s">
        <v>85</v>
      </c>
      <c r="AW356" s="14" t="s">
        <v>37</v>
      </c>
      <c r="AX356" s="14" t="s">
        <v>75</v>
      </c>
      <c r="AY356" s="240" t="s">
        <v>116</v>
      </c>
    </row>
    <row r="357" s="14" customFormat="1">
      <c r="A357" s="14"/>
      <c r="B357" s="230"/>
      <c r="C357" s="231"/>
      <c r="D357" s="215" t="s">
        <v>131</v>
      </c>
      <c r="E357" s="232" t="s">
        <v>19</v>
      </c>
      <c r="F357" s="233" t="s">
        <v>552</v>
      </c>
      <c r="G357" s="231"/>
      <c r="H357" s="234">
        <v>1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0" t="s">
        <v>131</v>
      </c>
      <c r="AU357" s="240" t="s">
        <v>85</v>
      </c>
      <c r="AV357" s="14" t="s">
        <v>85</v>
      </c>
      <c r="AW357" s="14" t="s">
        <v>37</v>
      </c>
      <c r="AX357" s="14" t="s">
        <v>75</v>
      </c>
      <c r="AY357" s="240" t="s">
        <v>116</v>
      </c>
    </row>
    <row r="358" s="14" customFormat="1">
      <c r="A358" s="14"/>
      <c r="B358" s="230"/>
      <c r="C358" s="231"/>
      <c r="D358" s="215" t="s">
        <v>131</v>
      </c>
      <c r="E358" s="232" t="s">
        <v>19</v>
      </c>
      <c r="F358" s="233" t="s">
        <v>553</v>
      </c>
      <c r="G358" s="231"/>
      <c r="H358" s="234">
        <v>1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131</v>
      </c>
      <c r="AU358" s="240" t="s">
        <v>85</v>
      </c>
      <c r="AV358" s="14" t="s">
        <v>85</v>
      </c>
      <c r="AW358" s="14" t="s">
        <v>37</v>
      </c>
      <c r="AX358" s="14" t="s">
        <v>75</v>
      </c>
      <c r="AY358" s="240" t="s">
        <v>116</v>
      </c>
    </row>
    <row r="359" s="15" customFormat="1">
      <c r="A359" s="15"/>
      <c r="B359" s="241"/>
      <c r="C359" s="242"/>
      <c r="D359" s="215" t="s">
        <v>131</v>
      </c>
      <c r="E359" s="243" t="s">
        <v>19</v>
      </c>
      <c r="F359" s="244" t="s">
        <v>162</v>
      </c>
      <c r="G359" s="242"/>
      <c r="H359" s="245">
        <v>6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1" t="s">
        <v>131</v>
      </c>
      <c r="AU359" s="251" t="s">
        <v>85</v>
      </c>
      <c r="AV359" s="15" t="s">
        <v>123</v>
      </c>
      <c r="AW359" s="15" t="s">
        <v>37</v>
      </c>
      <c r="AX359" s="15" t="s">
        <v>83</v>
      </c>
      <c r="AY359" s="251" t="s">
        <v>116</v>
      </c>
    </row>
    <row r="360" s="2" customFormat="1" ht="24.15" customHeight="1">
      <c r="A360" s="40"/>
      <c r="B360" s="41"/>
      <c r="C360" s="263" t="s">
        <v>554</v>
      </c>
      <c r="D360" s="263" t="s">
        <v>307</v>
      </c>
      <c r="E360" s="264" t="s">
        <v>555</v>
      </c>
      <c r="F360" s="265" t="s">
        <v>556</v>
      </c>
      <c r="G360" s="266" t="s">
        <v>137</v>
      </c>
      <c r="H360" s="267">
        <v>6</v>
      </c>
      <c r="I360" s="268"/>
      <c r="J360" s="269">
        <f>ROUND(I360*H360,2)</f>
        <v>0</v>
      </c>
      <c r="K360" s="265" t="s">
        <v>19</v>
      </c>
      <c r="L360" s="270"/>
      <c r="M360" s="271" t="s">
        <v>19</v>
      </c>
      <c r="N360" s="272" t="s">
        <v>46</v>
      </c>
      <c r="O360" s="86"/>
      <c r="P360" s="211">
        <f>O360*H360</f>
        <v>0</v>
      </c>
      <c r="Q360" s="211">
        <v>0.0030000000000000001</v>
      </c>
      <c r="R360" s="211">
        <f>Q360*H360</f>
        <v>0.018000000000000002</v>
      </c>
      <c r="S360" s="211">
        <v>0</v>
      </c>
      <c r="T360" s="212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3" t="s">
        <v>163</v>
      </c>
      <c r="AT360" s="213" t="s">
        <v>307</v>
      </c>
      <c r="AU360" s="213" t="s">
        <v>85</v>
      </c>
      <c r="AY360" s="19" t="s">
        <v>116</v>
      </c>
      <c r="BE360" s="214">
        <f>IF(N360="základní",J360,0)</f>
        <v>0</v>
      </c>
      <c r="BF360" s="214">
        <f>IF(N360="snížená",J360,0)</f>
        <v>0</v>
      </c>
      <c r="BG360" s="214">
        <f>IF(N360="zákl. přenesená",J360,0)</f>
        <v>0</v>
      </c>
      <c r="BH360" s="214">
        <f>IF(N360="sníž. přenesená",J360,0)</f>
        <v>0</v>
      </c>
      <c r="BI360" s="214">
        <f>IF(N360="nulová",J360,0)</f>
        <v>0</v>
      </c>
      <c r="BJ360" s="19" t="s">
        <v>83</v>
      </c>
      <c r="BK360" s="214">
        <f>ROUND(I360*H360,2)</f>
        <v>0</v>
      </c>
      <c r="BL360" s="19" t="s">
        <v>123</v>
      </c>
      <c r="BM360" s="213" t="s">
        <v>557</v>
      </c>
    </row>
    <row r="361" s="2" customFormat="1" ht="24.15" customHeight="1">
      <c r="A361" s="40"/>
      <c r="B361" s="41"/>
      <c r="C361" s="263" t="s">
        <v>558</v>
      </c>
      <c r="D361" s="263" t="s">
        <v>307</v>
      </c>
      <c r="E361" s="264" t="s">
        <v>559</v>
      </c>
      <c r="F361" s="265" t="s">
        <v>560</v>
      </c>
      <c r="G361" s="266" t="s">
        <v>137</v>
      </c>
      <c r="H361" s="267">
        <v>6</v>
      </c>
      <c r="I361" s="268"/>
      <c r="J361" s="269">
        <f>ROUND(I361*H361,2)</f>
        <v>0</v>
      </c>
      <c r="K361" s="265" t="s">
        <v>19</v>
      </c>
      <c r="L361" s="270"/>
      <c r="M361" s="271" t="s">
        <v>19</v>
      </c>
      <c r="N361" s="272" t="s">
        <v>46</v>
      </c>
      <c r="O361" s="86"/>
      <c r="P361" s="211">
        <f>O361*H361</f>
        <v>0</v>
      </c>
      <c r="Q361" s="211">
        <v>0.0061000000000000004</v>
      </c>
      <c r="R361" s="211">
        <f>Q361*H361</f>
        <v>0.036600000000000001</v>
      </c>
      <c r="S361" s="211">
        <v>0</v>
      </c>
      <c r="T361" s="212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3" t="s">
        <v>163</v>
      </c>
      <c r="AT361" s="213" t="s">
        <v>307</v>
      </c>
      <c r="AU361" s="213" t="s">
        <v>85</v>
      </c>
      <c r="AY361" s="19" t="s">
        <v>116</v>
      </c>
      <c r="BE361" s="214">
        <f>IF(N361="základní",J361,0)</f>
        <v>0</v>
      </c>
      <c r="BF361" s="214">
        <f>IF(N361="snížená",J361,0)</f>
        <v>0</v>
      </c>
      <c r="BG361" s="214">
        <f>IF(N361="zákl. přenesená",J361,0)</f>
        <v>0</v>
      </c>
      <c r="BH361" s="214">
        <f>IF(N361="sníž. přenesená",J361,0)</f>
        <v>0</v>
      </c>
      <c r="BI361" s="214">
        <f>IF(N361="nulová",J361,0)</f>
        <v>0</v>
      </c>
      <c r="BJ361" s="19" t="s">
        <v>83</v>
      </c>
      <c r="BK361" s="214">
        <f>ROUND(I361*H361,2)</f>
        <v>0</v>
      </c>
      <c r="BL361" s="19" t="s">
        <v>123</v>
      </c>
      <c r="BM361" s="213" t="s">
        <v>561</v>
      </c>
    </row>
    <row r="362" s="2" customFormat="1" ht="24.15" customHeight="1">
      <c r="A362" s="40"/>
      <c r="B362" s="41"/>
      <c r="C362" s="263" t="s">
        <v>562</v>
      </c>
      <c r="D362" s="263" t="s">
        <v>307</v>
      </c>
      <c r="E362" s="264" t="s">
        <v>563</v>
      </c>
      <c r="F362" s="265" t="s">
        <v>564</v>
      </c>
      <c r="G362" s="266" t="s">
        <v>137</v>
      </c>
      <c r="H362" s="267">
        <v>6</v>
      </c>
      <c r="I362" s="268"/>
      <c r="J362" s="269">
        <f>ROUND(I362*H362,2)</f>
        <v>0</v>
      </c>
      <c r="K362" s="265" t="s">
        <v>19</v>
      </c>
      <c r="L362" s="270"/>
      <c r="M362" s="271" t="s">
        <v>19</v>
      </c>
      <c r="N362" s="272" t="s">
        <v>46</v>
      </c>
      <c r="O362" s="86"/>
      <c r="P362" s="211">
        <f>O362*H362</f>
        <v>0</v>
      </c>
      <c r="Q362" s="211">
        <v>0.00010000000000000001</v>
      </c>
      <c r="R362" s="211">
        <f>Q362*H362</f>
        <v>0.00060000000000000006</v>
      </c>
      <c r="S362" s="211">
        <v>0</v>
      </c>
      <c r="T362" s="212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3" t="s">
        <v>163</v>
      </c>
      <c r="AT362" s="213" t="s">
        <v>307</v>
      </c>
      <c r="AU362" s="213" t="s">
        <v>85</v>
      </c>
      <c r="AY362" s="19" t="s">
        <v>116</v>
      </c>
      <c r="BE362" s="214">
        <f>IF(N362="základní",J362,0)</f>
        <v>0</v>
      </c>
      <c r="BF362" s="214">
        <f>IF(N362="snížená",J362,0)</f>
        <v>0</v>
      </c>
      <c r="BG362" s="214">
        <f>IF(N362="zákl. přenesená",J362,0)</f>
        <v>0</v>
      </c>
      <c r="BH362" s="214">
        <f>IF(N362="sníž. přenesená",J362,0)</f>
        <v>0</v>
      </c>
      <c r="BI362" s="214">
        <f>IF(N362="nulová",J362,0)</f>
        <v>0</v>
      </c>
      <c r="BJ362" s="19" t="s">
        <v>83</v>
      </c>
      <c r="BK362" s="214">
        <f>ROUND(I362*H362,2)</f>
        <v>0</v>
      </c>
      <c r="BL362" s="19" t="s">
        <v>123</v>
      </c>
      <c r="BM362" s="213" t="s">
        <v>565</v>
      </c>
    </row>
    <row r="363" s="2" customFormat="1" ht="24.15" customHeight="1">
      <c r="A363" s="40"/>
      <c r="B363" s="41"/>
      <c r="C363" s="263" t="s">
        <v>566</v>
      </c>
      <c r="D363" s="263" t="s">
        <v>307</v>
      </c>
      <c r="E363" s="264" t="s">
        <v>567</v>
      </c>
      <c r="F363" s="265" t="s">
        <v>568</v>
      </c>
      <c r="G363" s="266" t="s">
        <v>137</v>
      </c>
      <c r="H363" s="267">
        <v>12</v>
      </c>
      <c r="I363" s="268"/>
      <c r="J363" s="269">
        <f>ROUND(I363*H363,2)</f>
        <v>0</v>
      </c>
      <c r="K363" s="265" t="s">
        <v>19</v>
      </c>
      <c r="L363" s="270"/>
      <c r="M363" s="271" t="s">
        <v>19</v>
      </c>
      <c r="N363" s="272" t="s">
        <v>46</v>
      </c>
      <c r="O363" s="86"/>
      <c r="P363" s="211">
        <f>O363*H363</f>
        <v>0</v>
      </c>
      <c r="Q363" s="211">
        <v>0.00035</v>
      </c>
      <c r="R363" s="211">
        <f>Q363*H363</f>
        <v>0.0041999999999999997</v>
      </c>
      <c r="S363" s="211">
        <v>0</v>
      </c>
      <c r="T363" s="212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3" t="s">
        <v>163</v>
      </c>
      <c r="AT363" s="213" t="s">
        <v>307</v>
      </c>
      <c r="AU363" s="213" t="s">
        <v>85</v>
      </c>
      <c r="AY363" s="19" t="s">
        <v>116</v>
      </c>
      <c r="BE363" s="214">
        <f>IF(N363="základní",J363,0)</f>
        <v>0</v>
      </c>
      <c r="BF363" s="214">
        <f>IF(N363="snížená",J363,0)</f>
        <v>0</v>
      </c>
      <c r="BG363" s="214">
        <f>IF(N363="zákl. přenesená",J363,0)</f>
        <v>0</v>
      </c>
      <c r="BH363" s="214">
        <f>IF(N363="sníž. přenesená",J363,0)</f>
        <v>0</v>
      </c>
      <c r="BI363" s="214">
        <f>IF(N363="nulová",J363,0)</f>
        <v>0</v>
      </c>
      <c r="BJ363" s="19" t="s">
        <v>83</v>
      </c>
      <c r="BK363" s="214">
        <f>ROUND(I363*H363,2)</f>
        <v>0</v>
      </c>
      <c r="BL363" s="19" t="s">
        <v>123</v>
      </c>
      <c r="BM363" s="213" t="s">
        <v>569</v>
      </c>
    </row>
    <row r="364" s="2" customFormat="1" ht="14.4" customHeight="1">
      <c r="A364" s="40"/>
      <c r="B364" s="41"/>
      <c r="C364" s="263" t="s">
        <v>570</v>
      </c>
      <c r="D364" s="263" t="s">
        <v>307</v>
      </c>
      <c r="E364" s="264" t="s">
        <v>571</v>
      </c>
      <c r="F364" s="265" t="s">
        <v>572</v>
      </c>
      <c r="G364" s="266" t="s">
        <v>137</v>
      </c>
      <c r="H364" s="267">
        <v>3</v>
      </c>
      <c r="I364" s="268"/>
      <c r="J364" s="269">
        <f>ROUND(I364*H364,2)</f>
        <v>0</v>
      </c>
      <c r="K364" s="265" t="s">
        <v>19</v>
      </c>
      <c r="L364" s="270"/>
      <c r="M364" s="271" t="s">
        <v>19</v>
      </c>
      <c r="N364" s="272" t="s">
        <v>46</v>
      </c>
      <c r="O364" s="86"/>
      <c r="P364" s="211">
        <f>O364*H364</f>
        <v>0</v>
      </c>
      <c r="Q364" s="211">
        <v>0.0030000000000000001</v>
      </c>
      <c r="R364" s="211">
        <f>Q364*H364</f>
        <v>0.0090000000000000011</v>
      </c>
      <c r="S364" s="211">
        <v>0</v>
      </c>
      <c r="T364" s="212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3" t="s">
        <v>163</v>
      </c>
      <c r="AT364" s="213" t="s">
        <v>307</v>
      </c>
      <c r="AU364" s="213" t="s">
        <v>85</v>
      </c>
      <c r="AY364" s="19" t="s">
        <v>116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9" t="s">
        <v>83</v>
      </c>
      <c r="BK364" s="214">
        <f>ROUND(I364*H364,2)</f>
        <v>0</v>
      </c>
      <c r="BL364" s="19" t="s">
        <v>123</v>
      </c>
      <c r="BM364" s="213" t="s">
        <v>573</v>
      </c>
    </row>
    <row r="365" s="14" customFormat="1">
      <c r="A365" s="14"/>
      <c r="B365" s="230"/>
      <c r="C365" s="231"/>
      <c r="D365" s="215" t="s">
        <v>131</v>
      </c>
      <c r="E365" s="232" t="s">
        <v>19</v>
      </c>
      <c r="F365" s="233" t="s">
        <v>548</v>
      </c>
      <c r="G365" s="231"/>
      <c r="H365" s="234">
        <v>1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0" t="s">
        <v>131</v>
      </c>
      <c r="AU365" s="240" t="s">
        <v>85</v>
      </c>
      <c r="AV365" s="14" t="s">
        <v>85</v>
      </c>
      <c r="AW365" s="14" t="s">
        <v>37</v>
      </c>
      <c r="AX365" s="14" t="s">
        <v>75</v>
      </c>
      <c r="AY365" s="240" t="s">
        <v>116</v>
      </c>
    </row>
    <row r="366" s="14" customFormat="1">
      <c r="A366" s="14"/>
      <c r="B366" s="230"/>
      <c r="C366" s="231"/>
      <c r="D366" s="215" t="s">
        <v>131</v>
      </c>
      <c r="E366" s="232" t="s">
        <v>19</v>
      </c>
      <c r="F366" s="233" t="s">
        <v>549</v>
      </c>
      <c r="G366" s="231"/>
      <c r="H366" s="234">
        <v>1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0" t="s">
        <v>131</v>
      </c>
      <c r="AU366" s="240" t="s">
        <v>85</v>
      </c>
      <c r="AV366" s="14" t="s">
        <v>85</v>
      </c>
      <c r="AW366" s="14" t="s">
        <v>37</v>
      </c>
      <c r="AX366" s="14" t="s">
        <v>75</v>
      </c>
      <c r="AY366" s="240" t="s">
        <v>116</v>
      </c>
    </row>
    <row r="367" s="14" customFormat="1">
      <c r="A367" s="14"/>
      <c r="B367" s="230"/>
      <c r="C367" s="231"/>
      <c r="D367" s="215" t="s">
        <v>131</v>
      </c>
      <c r="E367" s="232" t="s">
        <v>19</v>
      </c>
      <c r="F367" s="233" t="s">
        <v>551</v>
      </c>
      <c r="G367" s="231"/>
      <c r="H367" s="234">
        <v>1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0" t="s">
        <v>131</v>
      </c>
      <c r="AU367" s="240" t="s">
        <v>85</v>
      </c>
      <c r="AV367" s="14" t="s">
        <v>85</v>
      </c>
      <c r="AW367" s="14" t="s">
        <v>37</v>
      </c>
      <c r="AX367" s="14" t="s">
        <v>75</v>
      </c>
      <c r="AY367" s="240" t="s">
        <v>116</v>
      </c>
    </row>
    <row r="368" s="15" customFormat="1">
      <c r="A368" s="15"/>
      <c r="B368" s="241"/>
      <c r="C368" s="242"/>
      <c r="D368" s="215" t="s">
        <v>131</v>
      </c>
      <c r="E368" s="243" t="s">
        <v>19</v>
      </c>
      <c r="F368" s="244" t="s">
        <v>162</v>
      </c>
      <c r="G368" s="242"/>
      <c r="H368" s="245">
        <v>3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1" t="s">
        <v>131</v>
      </c>
      <c r="AU368" s="251" t="s">
        <v>85</v>
      </c>
      <c r="AV368" s="15" t="s">
        <v>123</v>
      </c>
      <c r="AW368" s="15" t="s">
        <v>37</v>
      </c>
      <c r="AX368" s="15" t="s">
        <v>83</v>
      </c>
      <c r="AY368" s="251" t="s">
        <v>116</v>
      </c>
    </row>
    <row r="369" s="2" customFormat="1" ht="14.4" customHeight="1">
      <c r="A369" s="40"/>
      <c r="B369" s="41"/>
      <c r="C369" s="263" t="s">
        <v>574</v>
      </c>
      <c r="D369" s="263" t="s">
        <v>307</v>
      </c>
      <c r="E369" s="264" t="s">
        <v>575</v>
      </c>
      <c r="F369" s="265" t="s">
        <v>576</v>
      </c>
      <c r="G369" s="266" t="s">
        <v>137</v>
      </c>
      <c r="H369" s="267">
        <v>1</v>
      </c>
      <c r="I369" s="268"/>
      <c r="J369" s="269">
        <f>ROUND(I369*H369,2)</f>
        <v>0</v>
      </c>
      <c r="K369" s="265" t="s">
        <v>122</v>
      </c>
      <c r="L369" s="270"/>
      <c r="M369" s="271" t="s">
        <v>19</v>
      </c>
      <c r="N369" s="272" t="s">
        <v>46</v>
      </c>
      <c r="O369" s="86"/>
      <c r="P369" s="211">
        <f>O369*H369</f>
        <v>0</v>
      </c>
      <c r="Q369" s="211">
        <v>0.0012999999999999999</v>
      </c>
      <c r="R369" s="211">
        <f>Q369*H369</f>
        <v>0.0012999999999999999</v>
      </c>
      <c r="S369" s="211">
        <v>0</v>
      </c>
      <c r="T369" s="212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3" t="s">
        <v>163</v>
      </c>
      <c r="AT369" s="213" t="s">
        <v>307</v>
      </c>
      <c r="AU369" s="213" t="s">
        <v>85</v>
      </c>
      <c r="AY369" s="19" t="s">
        <v>116</v>
      </c>
      <c r="BE369" s="214">
        <f>IF(N369="základní",J369,0)</f>
        <v>0</v>
      </c>
      <c r="BF369" s="214">
        <f>IF(N369="snížená",J369,0)</f>
        <v>0</v>
      </c>
      <c r="BG369" s="214">
        <f>IF(N369="zákl. přenesená",J369,0)</f>
        <v>0</v>
      </c>
      <c r="BH369" s="214">
        <f>IF(N369="sníž. přenesená",J369,0)</f>
        <v>0</v>
      </c>
      <c r="BI369" s="214">
        <f>IF(N369="nulová",J369,0)</f>
        <v>0</v>
      </c>
      <c r="BJ369" s="19" t="s">
        <v>83</v>
      </c>
      <c r="BK369" s="214">
        <f>ROUND(I369*H369,2)</f>
        <v>0</v>
      </c>
      <c r="BL369" s="19" t="s">
        <v>123</v>
      </c>
      <c r="BM369" s="213" t="s">
        <v>577</v>
      </c>
    </row>
    <row r="370" s="14" customFormat="1">
      <c r="A370" s="14"/>
      <c r="B370" s="230"/>
      <c r="C370" s="231"/>
      <c r="D370" s="215" t="s">
        <v>131</v>
      </c>
      <c r="E370" s="232" t="s">
        <v>19</v>
      </c>
      <c r="F370" s="233" t="s">
        <v>552</v>
      </c>
      <c r="G370" s="231"/>
      <c r="H370" s="234">
        <v>1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0" t="s">
        <v>131</v>
      </c>
      <c r="AU370" s="240" t="s">
        <v>85</v>
      </c>
      <c r="AV370" s="14" t="s">
        <v>85</v>
      </c>
      <c r="AW370" s="14" t="s">
        <v>37</v>
      </c>
      <c r="AX370" s="14" t="s">
        <v>83</v>
      </c>
      <c r="AY370" s="240" t="s">
        <v>116</v>
      </c>
    </row>
    <row r="371" s="2" customFormat="1" ht="14.4" customHeight="1">
      <c r="A371" s="40"/>
      <c r="B371" s="41"/>
      <c r="C371" s="263" t="s">
        <v>578</v>
      </c>
      <c r="D371" s="263" t="s">
        <v>307</v>
      </c>
      <c r="E371" s="264" t="s">
        <v>579</v>
      </c>
      <c r="F371" s="265" t="s">
        <v>580</v>
      </c>
      <c r="G371" s="266" t="s">
        <v>137</v>
      </c>
      <c r="H371" s="267">
        <v>1</v>
      </c>
      <c r="I371" s="268"/>
      <c r="J371" s="269">
        <f>ROUND(I371*H371,2)</f>
        <v>0</v>
      </c>
      <c r="K371" s="265" t="s">
        <v>122</v>
      </c>
      <c r="L371" s="270"/>
      <c r="M371" s="271" t="s">
        <v>19</v>
      </c>
      <c r="N371" s="272" t="s">
        <v>46</v>
      </c>
      <c r="O371" s="86"/>
      <c r="P371" s="211">
        <f>O371*H371</f>
        <v>0</v>
      </c>
      <c r="Q371" s="211">
        <v>0.0050000000000000001</v>
      </c>
      <c r="R371" s="211">
        <f>Q371*H371</f>
        <v>0.0050000000000000001</v>
      </c>
      <c r="S371" s="211">
        <v>0</v>
      </c>
      <c r="T371" s="212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3" t="s">
        <v>163</v>
      </c>
      <c r="AT371" s="213" t="s">
        <v>307</v>
      </c>
      <c r="AU371" s="213" t="s">
        <v>85</v>
      </c>
      <c r="AY371" s="19" t="s">
        <v>116</v>
      </c>
      <c r="BE371" s="214">
        <f>IF(N371="základní",J371,0)</f>
        <v>0</v>
      </c>
      <c r="BF371" s="214">
        <f>IF(N371="snížená",J371,0)</f>
        <v>0</v>
      </c>
      <c r="BG371" s="214">
        <f>IF(N371="zákl. přenesená",J371,0)</f>
        <v>0</v>
      </c>
      <c r="BH371" s="214">
        <f>IF(N371="sníž. přenesená",J371,0)</f>
        <v>0</v>
      </c>
      <c r="BI371" s="214">
        <f>IF(N371="nulová",J371,0)</f>
        <v>0</v>
      </c>
      <c r="BJ371" s="19" t="s">
        <v>83</v>
      </c>
      <c r="BK371" s="214">
        <f>ROUND(I371*H371,2)</f>
        <v>0</v>
      </c>
      <c r="BL371" s="19" t="s">
        <v>123</v>
      </c>
      <c r="BM371" s="213" t="s">
        <v>581</v>
      </c>
    </row>
    <row r="372" s="14" customFormat="1">
      <c r="A372" s="14"/>
      <c r="B372" s="230"/>
      <c r="C372" s="231"/>
      <c r="D372" s="215" t="s">
        <v>131</v>
      </c>
      <c r="E372" s="232" t="s">
        <v>19</v>
      </c>
      <c r="F372" s="233" t="s">
        <v>553</v>
      </c>
      <c r="G372" s="231"/>
      <c r="H372" s="234">
        <v>1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0" t="s">
        <v>131</v>
      </c>
      <c r="AU372" s="240" t="s">
        <v>85</v>
      </c>
      <c r="AV372" s="14" t="s">
        <v>85</v>
      </c>
      <c r="AW372" s="14" t="s">
        <v>37</v>
      </c>
      <c r="AX372" s="14" t="s">
        <v>83</v>
      </c>
      <c r="AY372" s="240" t="s">
        <v>116</v>
      </c>
    </row>
    <row r="373" s="2" customFormat="1" ht="14.4" customHeight="1">
      <c r="A373" s="40"/>
      <c r="B373" s="41"/>
      <c r="C373" s="263" t="s">
        <v>582</v>
      </c>
      <c r="D373" s="263" t="s">
        <v>307</v>
      </c>
      <c r="E373" s="264" t="s">
        <v>583</v>
      </c>
      <c r="F373" s="265" t="s">
        <v>584</v>
      </c>
      <c r="G373" s="266" t="s">
        <v>137</v>
      </c>
      <c r="H373" s="267">
        <v>1</v>
      </c>
      <c r="I373" s="268"/>
      <c r="J373" s="269">
        <f>ROUND(I373*H373,2)</f>
        <v>0</v>
      </c>
      <c r="K373" s="265" t="s">
        <v>122</v>
      </c>
      <c r="L373" s="270"/>
      <c r="M373" s="271" t="s">
        <v>19</v>
      </c>
      <c r="N373" s="272" t="s">
        <v>46</v>
      </c>
      <c r="O373" s="86"/>
      <c r="P373" s="211">
        <f>O373*H373</f>
        <v>0</v>
      </c>
      <c r="Q373" s="211">
        <v>0.0025999999999999999</v>
      </c>
      <c r="R373" s="211">
        <f>Q373*H373</f>
        <v>0.0025999999999999999</v>
      </c>
      <c r="S373" s="211">
        <v>0</v>
      </c>
      <c r="T373" s="212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3" t="s">
        <v>163</v>
      </c>
      <c r="AT373" s="213" t="s">
        <v>307</v>
      </c>
      <c r="AU373" s="213" t="s">
        <v>85</v>
      </c>
      <c r="AY373" s="19" t="s">
        <v>116</v>
      </c>
      <c r="BE373" s="214">
        <f>IF(N373="základní",J373,0)</f>
        <v>0</v>
      </c>
      <c r="BF373" s="214">
        <f>IF(N373="snížená",J373,0)</f>
        <v>0</v>
      </c>
      <c r="BG373" s="214">
        <f>IF(N373="zákl. přenesená",J373,0)</f>
        <v>0</v>
      </c>
      <c r="BH373" s="214">
        <f>IF(N373="sníž. přenesená",J373,0)</f>
        <v>0</v>
      </c>
      <c r="BI373" s="214">
        <f>IF(N373="nulová",J373,0)</f>
        <v>0</v>
      </c>
      <c r="BJ373" s="19" t="s">
        <v>83</v>
      </c>
      <c r="BK373" s="214">
        <f>ROUND(I373*H373,2)</f>
        <v>0</v>
      </c>
      <c r="BL373" s="19" t="s">
        <v>123</v>
      </c>
      <c r="BM373" s="213" t="s">
        <v>585</v>
      </c>
    </row>
    <row r="374" s="14" customFormat="1">
      <c r="A374" s="14"/>
      <c r="B374" s="230"/>
      <c r="C374" s="231"/>
      <c r="D374" s="215" t="s">
        <v>131</v>
      </c>
      <c r="E374" s="232" t="s">
        <v>19</v>
      </c>
      <c r="F374" s="233" t="s">
        <v>550</v>
      </c>
      <c r="G374" s="231"/>
      <c r="H374" s="234">
        <v>1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131</v>
      </c>
      <c r="AU374" s="240" t="s">
        <v>85</v>
      </c>
      <c r="AV374" s="14" t="s">
        <v>85</v>
      </c>
      <c r="AW374" s="14" t="s">
        <v>37</v>
      </c>
      <c r="AX374" s="14" t="s">
        <v>83</v>
      </c>
      <c r="AY374" s="240" t="s">
        <v>116</v>
      </c>
    </row>
    <row r="375" s="2" customFormat="1" ht="14.4" customHeight="1">
      <c r="A375" s="40"/>
      <c r="B375" s="41"/>
      <c r="C375" s="202" t="s">
        <v>586</v>
      </c>
      <c r="D375" s="202" t="s">
        <v>118</v>
      </c>
      <c r="E375" s="203" t="s">
        <v>587</v>
      </c>
      <c r="F375" s="204" t="s">
        <v>588</v>
      </c>
      <c r="G375" s="205" t="s">
        <v>137</v>
      </c>
      <c r="H375" s="206">
        <v>6</v>
      </c>
      <c r="I375" s="207"/>
      <c r="J375" s="208">
        <f>ROUND(I375*H375,2)</f>
        <v>0</v>
      </c>
      <c r="K375" s="204" t="s">
        <v>122</v>
      </c>
      <c r="L375" s="46"/>
      <c r="M375" s="209" t="s">
        <v>19</v>
      </c>
      <c r="N375" s="210" t="s">
        <v>46</v>
      </c>
      <c r="O375" s="86"/>
      <c r="P375" s="211">
        <f>O375*H375</f>
        <v>0</v>
      </c>
      <c r="Q375" s="211">
        <v>0.11240500000000001</v>
      </c>
      <c r="R375" s="211">
        <f>Q375*H375</f>
        <v>0.67443000000000008</v>
      </c>
      <c r="S375" s="211">
        <v>0</v>
      </c>
      <c r="T375" s="212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3" t="s">
        <v>123</v>
      </c>
      <c r="AT375" s="213" t="s">
        <v>118</v>
      </c>
      <c r="AU375" s="213" t="s">
        <v>85</v>
      </c>
      <c r="AY375" s="19" t="s">
        <v>116</v>
      </c>
      <c r="BE375" s="214">
        <f>IF(N375="základní",J375,0)</f>
        <v>0</v>
      </c>
      <c r="BF375" s="214">
        <f>IF(N375="snížená",J375,0)</f>
        <v>0</v>
      </c>
      <c r="BG375" s="214">
        <f>IF(N375="zákl. přenesená",J375,0)</f>
        <v>0</v>
      </c>
      <c r="BH375" s="214">
        <f>IF(N375="sníž. přenesená",J375,0)</f>
        <v>0</v>
      </c>
      <c r="BI375" s="214">
        <f>IF(N375="nulová",J375,0)</f>
        <v>0</v>
      </c>
      <c r="BJ375" s="19" t="s">
        <v>83</v>
      </c>
      <c r="BK375" s="214">
        <f>ROUND(I375*H375,2)</f>
        <v>0</v>
      </c>
      <c r="BL375" s="19" t="s">
        <v>123</v>
      </c>
      <c r="BM375" s="213" t="s">
        <v>589</v>
      </c>
    </row>
    <row r="376" s="2" customFormat="1">
      <c r="A376" s="40"/>
      <c r="B376" s="41"/>
      <c r="C376" s="42"/>
      <c r="D376" s="215" t="s">
        <v>125</v>
      </c>
      <c r="E376" s="42"/>
      <c r="F376" s="216" t="s">
        <v>590</v>
      </c>
      <c r="G376" s="42"/>
      <c r="H376" s="42"/>
      <c r="I376" s="217"/>
      <c r="J376" s="42"/>
      <c r="K376" s="42"/>
      <c r="L376" s="46"/>
      <c r="M376" s="218"/>
      <c r="N376" s="219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125</v>
      </c>
      <c r="AU376" s="19" t="s">
        <v>85</v>
      </c>
    </row>
    <row r="377" s="13" customFormat="1">
      <c r="A377" s="13"/>
      <c r="B377" s="220"/>
      <c r="C377" s="221"/>
      <c r="D377" s="215" t="s">
        <v>131</v>
      </c>
      <c r="E377" s="222" t="s">
        <v>19</v>
      </c>
      <c r="F377" s="223" t="s">
        <v>132</v>
      </c>
      <c r="G377" s="221"/>
      <c r="H377" s="222" t="s">
        <v>19</v>
      </c>
      <c r="I377" s="224"/>
      <c r="J377" s="221"/>
      <c r="K377" s="221"/>
      <c r="L377" s="225"/>
      <c r="M377" s="226"/>
      <c r="N377" s="227"/>
      <c r="O377" s="227"/>
      <c r="P377" s="227"/>
      <c r="Q377" s="227"/>
      <c r="R377" s="227"/>
      <c r="S377" s="227"/>
      <c r="T377" s="22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9" t="s">
        <v>131</v>
      </c>
      <c r="AU377" s="229" t="s">
        <v>85</v>
      </c>
      <c r="AV377" s="13" t="s">
        <v>83</v>
      </c>
      <c r="AW377" s="13" t="s">
        <v>37</v>
      </c>
      <c r="AX377" s="13" t="s">
        <v>75</v>
      </c>
      <c r="AY377" s="229" t="s">
        <v>116</v>
      </c>
    </row>
    <row r="378" s="14" customFormat="1">
      <c r="A378" s="14"/>
      <c r="B378" s="230"/>
      <c r="C378" s="231"/>
      <c r="D378" s="215" t="s">
        <v>131</v>
      </c>
      <c r="E378" s="232" t="s">
        <v>19</v>
      </c>
      <c r="F378" s="233" t="s">
        <v>548</v>
      </c>
      <c r="G378" s="231"/>
      <c r="H378" s="234">
        <v>1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0" t="s">
        <v>131</v>
      </c>
      <c r="AU378" s="240" t="s">
        <v>85</v>
      </c>
      <c r="AV378" s="14" t="s">
        <v>85</v>
      </c>
      <c r="AW378" s="14" t="s">
        <v>37</v>
      </c>
      <c r="AX378" s="14" t="s">
        <v>75</v>
      </c>
      <c r="AY378" s="240" t="s">
        <v>116</v>
      </c>
    </row>
    <row r="379" s="14" customFormat="1">
      <c r="A379" s="14"/>
      <c r="B379" s="230"/>
      <c r="C379" s="231"/>
      <c r="D379" s="215" t="s">
        <v>131</v>
      </c>
      <c r="E379" s="232" t="s">
        <v>19</v>
      </c>
      <c r="F379" s="233" t="s">
        <v>549</v>
      </c>
      <c r="G379" s="231"/>
      <c r="H379" s="234">
        <v>1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0" t="s">
        <v>131</v>
      </c>
      <c r="AU379" s="240" t="s">
        <v>85</v>
      </c>
      <c r="AV379" s="14" t="s">
        <v>85</v>
      </c>
      <c r="AW379" s="14" t="s">
        <v>37</v>
      </c>
      <c r="AX379" s="14" t="s">
        <v>75</v>
      </c>
      <c r="AY379" s="240" t="s">
        <v>116</v>
      </c>
    </row>
    <row r="380" s="14" customFormat="1">
      <c r="A380" s="14"/>
      <c r="B380" s="230"/>
      <c r="C380" s="231"/>
      <c r="D380" s="215" t="s">
        <v>131</v>
      </c>
      <c r="E380" s="232" t="s">
        <v>19</v>
      </c>
      <c r="F380" s="233" t="s">
        <v>550</v>
      </c>
      <c r="G380" s="231"/>
      <c r="H380" s="234">
        <v>1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0" t="s">
        <v>131</v>
      </c>
      <c r="AU380" s="240" t="s">
        <v>85</v>
      </c>
      <c r="AV380" s="14" t="s">
        <v>85</v>
      </c>
      <c r="AW380" s="14" t="s">
        <v>37</v>
      </c>
      <c r="AX380" s="14" t="s">
        <v>75</v>
      </c>
      <c r="AY380" s="240" t="s">
        <v>116</v>
      </c>
    </row>
    <row r="381" s="14" customFormat="1">
      <c r="A381" s="14"/>
      <c r="B381" s="230"/>
      <c r="C381" s="231"/>
      <c r="D381" s="215" t="s">
        <v>131</v>
      </c>
      <c r="E381" s="232" t="s">
        <v>19</v>
      </c>
      <c r="F381" s="233" t="s">
        <v>551</v>
      </c>
      <c r="G381" s="231"/>
      <c r="H381" s="234">
        <v>1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131</v>
      </c>
      <c r="AU381" s="240" t="s">
        <v>85</v>
      </c>
      <c r="AV381" s="14" t="s">
        <v>85</v>
      </c>
      <c r="AW381" s="14" t="s">
        <v>37</v>
      </c>
      <c r="AX381" s="14" t="s">
        <v>75</v>
      </c>
      <c r="AY381" s="240" t="s">
        <v>116</v>
      </c>
    </row>
    <row r="382" s="14" customFormat="1">
      <c r="A382" s="14"/>
      <c r="B382" s="230"/>
      <c r="C382" s="231"/>
      <c r="D382" s="215" t="s">
        <v>131</v>
      </c>
      <c r="E382" s="232" t="s">
        <v>19</v>
      </c>
      <c r="F382" s="233" t="s">
        <v>552</v>
      </c>
      <c r="G382" s="231"/>
      <c r="H382" s="234">
        <v>1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131</v>
      </c>
      <c r="AU382" s="240" t="s">
        <v>85</v>
      </c>
      <c r="AV382" s="14" t="s">
        <v>85</v>
      </c>
      <c r="AW382" s="14" t="s">
        <v>37</v>
      </c>
      <c r="AX382" s="14" t="s">
        <v>75</v>
      </c>
      <c r="AY382" s="240" t="s">
        <v>116</v>
      </c>
    </row>
    <row r="383" s="14" customFormat="1">
      <c r="A383" s="14"/>
      <c r="B383" s="230"/>
      <c r="C383" s="231"/>
      <c r="D383" s="215" t="s">
        <v>131</v>
      </c>
      <c r="E383" s="232" t="s">
        <v>19</v>
      </c>
      <c r="F383" s="233" t="s">
        <v>553</v>
      </c>
      <c r="G383" s="231"/>
      <c r="H383" s="234">
        <v>1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131</v>
      </c>
      <c r="AU383" s="240" t="s">
        <v>85</v>
      </c>
      <c r="AV383" s="14" t="s">
        <v>85</v>
      </c>
      <c r="AW383" s="14" t="s">
        <v>37</v>
      </c>
      <c r="AX383" s="14" t="s">
        <v>75</v>
      </c>
      <c r="AY383" s="240" t="s">
        <v>116</v>
      </c>
    </row>
    <row r="384" s="15" customFormat="1">
      <c r="A384" s="15"/>
      <c r="B384" s="241"/>
      <c r="C384" s="242"/>
      <c r="D384" s="215" t="s">
        <v>131</v>
      </c>
      <c r="E384" s="243" t="s">
        <v>19</v>
      </c>
      <c r="F384" s="244" t="s">
        <v>162</v>
      </c>
      <c r="G384" s="242"/>
      <c r="H384" s="245">
        <v>6</v>
      </c>
      <c r="I384" s="246"/>
      <c r="J384" s="242"/>
      <c r="K384" s="242"/>
      <c r="L384" s="247"/>
      <c r="M384" s="248"/>
      <c r="N384" s="249"/>
      <c r="O384" s="249"/>
      <c r="P384" s="249"/>
      <c r="Q384" s="249"/>
      <c r="R384" s="249"/>
      <c r="S384" s="249"/>
      <c r="T384" s="25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1" t="s">
        <v>131</v>
      </c>
      <c r="AU384" s="251" t="s">
        <v>85</v>
      </c>
      <c r="AV384" s="15" t="s">
        <v>123</v>
      </c>
      <c r="AW384" s="15" t="s">
        <v>37</v>
      </c>
      <c r="AX384" s="15" t="s">
        <v>83</v>
      </c>
      <c r="AY384" s="251" t="s">
        <v>116</v>
      </c>
    </row>
    <row r="385" s="2" customFormat="1" ht="37.8" customHeight="1">
      <c r="A385" s="40"/>
      <c r="B385" s="41"/>
      <c r="C385" s="202" t="s">
        <v>591</v>
      </c>
      <c r="D385" s="202" t="s">
        <v>118</v>
      </c>
      <c r="E385" s="203" t="s">
        <v>592</v>
      </c>
      <c r="F385" s="204" t="s">
        <v>593</v>
      </c>
      <c r="G385" s="205" t="s">
        <v>171</v>
      </c>
      <c r="H385" s="206">
        <v>107</v>
      </c>
      <c r="I385" s="207"/>
      <c r="J385" s="208">
        <f>ROUND(I385*H385,2)</f>
        <v>0</v>
      </c>
      <c r="K385" s="204" t="s">
        <v>122</v>
      </c>
      <c r="L385" s="46"/>
      <c r="M385" s="209" t="s">
        <v>19</v>
      </c>
      <c r="N385" s="210" t="s">
        <v>46</v>
      </c>
      <c r="O385" s="86"/>
      <c r="P385" s="211">
        <f>O385*H385</f>
        <v>0</v>
      </c>
      <c r="Q385" s="211">
        <v>0.080876400000000001</v>
      </c>
      <c r="R385" s="211">
        <f>Q385*H385</f>
        <v>8.6537748000000008</v>
      </c>
      <c r="S385" s="211">
        <v>0</v>
      </c>
      <c r="T385" s="212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3" t="s">
        <v>123</v>
      </c>
      <c r="AT385" s="213" t="s">
        <v>118</v>
      </c>
      <c r="AU385" s="213" t="s">
        <v>85</v>
      </c>
      <c r="AY385" s="19" t="s">
        <v>116</v>
      </c>
      <c r="BE385" s="214">
        <f>IF(N385="základní",J385,0)</f>
        <v>0</v>
      </c>
      <c r="BF385" s="214">
        <f>IF(N385="snížená",J385,0)</f>
        <v>0</v>
      </c>
      <c r="BG385" s="214">
        <f>IF(N385="zákl. přenesená",J385,0)</f>
        <v>0</v>
      </c>
      <c r="BH385" s="214">
        <f>IF(N385="sníž. přenesená",J385,0)</f>
        <v>0</v>
      </c>
      <c r="BI385" s="214">
        <f>IF(N385="nulová",J385,0)</f>
        <v>0</v>
      </c>
      <c r="BJ385" s="19" t="s">
        <v>83</v>
      </c>
      <c r="BK385" s="214">
        <f>ROUND(I385*H385,2)</f>
        <v>0</v>
      </c>
      <c r="BL385" s="19" t="s">
        <v>123</v>
      </c>
      <c r="BM385" s="213" t="s">
        <v>594</v>
      </c>
    </row>
    <row r="386" s="2" customFormat="1">
      <c r="A386" s="40"/>
      <c r="B386" s="41"/>
      <c r="C386" s="42"/>
      <c r="D386" s="215" t="s">
        <v>125</v>
      </c>
      <c r="E386" s="42"/>
      <c r="F386" s="216" t="s">
        <v>595</v>
      </c>
      <c r="G386" s="42"/>
      <c r="H386" s="42"/>
      <c r="I386" s="217"/>
      <c r="J386" s="42"/>
      <c r="K386" s="42"/>
      <c r="L386" s="46"/>
      <c r="M386" s="218"/>
      <c r="N386" s="219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125</v>
      </c>
      <c r="AU386" s="19" t="s">
        <v>85</v>
      </c>
    </row>
    <row r="387" s="13" customFormat="1">
      <c r="A387" s="13"/>
      <c r="B387" s="220"/>
      <c r="C387" s="221"/>
      <c r="D387" s="215" t="s">
        <v>131</v>
      </c>
      <c r="E387" s="222" t="s">
        <v>19</v>
      </c>
      <c r="F387" s="223" t="s">
        <v>415</v>
      </c>
      <c r="G387" s="221"/>
      <c r="H387" s="222" t="s">
        <v>19</v>
      </c>
      <c r="I387" s="224"/>
      <c r="J387" s="221"/>
      <c r="K387" s="221"/>
      <c r="L387" s="225"/>
      <c r="M387" s="226"/>
      <c r="N387" s="227"/>
      <c r="O387" s="227"/>
      <c r="P387" s="227"/>
      <c r="Q387" s="227"/>
      <c r="R387" s="227"/>
      <c r="S387" s="227"/>
      <c r="T387" s="22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9" t="s">
        <v>131</v>
      </c>
      <c r="AU387" s="229" t="s">
        <v>85</v>
      </c>
      <c r="AV387" s="13" t="s">
        <v>83</v>
      </c>
      <c r="AW387" s="13" t="s">
        <v>37</v>
      </c>
      <c r="AX387" s="13" t="s">
        <v>75</v>
      </c>
      <c r="AY387" s="229" t="s">
        <v>116</v>
      </c>
    </row>
    <row r="388" s="14" customFormat="1">
      <c r="A388" s="14"/>
      <c r="B388" s="230"/>
      <c r="C388" s="231"/>
      <c r="D388" s="215" t="s">
        <v>131</v>
      </c>
      <c r="E388" s="232" t="s">
        <v>19</v>
      </c>
      <c r="F388" s="233" t="s">
        <v>596</v>
      </c>
      <c r="G388" s="231"/>
      <c r="H388" s="234">
        <v>107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0" t="s">
        <v>131</v>
      </c>
      <c r="AU388" s="240" t="s">
        <v>85</v>
      </c>
      <c r="AV388" s="14" t="s">
        <v>85</v>
      </c>
      <c r="AW388" s="14" t="s">
        <v>37</v>
      </c>
      <c r="AX388" s="14" t="s">
        <v>83</v>
      </c>
      <c r="AY388" s="240" t="s">
        <v>116</v>
      </c>
    </row>
    <row r="389" s="2" customFormat="1" ht="14.4" customHeight="1">
      <c r="A389" s="40"/>
      <c r="B389" s="41"/>
      <c r="C389" s="263" t="s">
        <v>597</v>
      </c>
      <c r="D389" s="263" t="s">
        <v>307</v>
      </c>
      <c r="E389" s="264" t="s">
        <v>598</v>
      </c>
      <c r="F389" s="265" t="s">
        <v>599</v>
      </c>
      <c r="G389" s="266" t="s">
        <v>171</v>
      </c>
      <c r="H389" s="267">
        <v>109.14</v>
      </c>
      <c r="I389" s="268"/>
      <c r="J389" s="269">
        <f>ROUND(I389*H389,2)</f>
        <v>0</v>
      </c>
      <c r="K389" s="265" t="s">
        <v>122</v>
      </c>
      <c r="L389" s="270"/>
      <c r="M389" s="271" t="s">
        <v>19</v>
      </c>
      <c r="N389" s="272" t="s">
        <v>46</v>
      </c>
      <c r="O389" s="86"/>
      <c r="P389" s="211">
        <f>O389*H389</f>
        <v>0</v>
      </c>
      <c r="Q389" s="211">
        <v>0.045999999999999999</v>
      </c>
      <c r="R389" s="211">
        <f>Q389*H389</f>
        <v>5.0204399999999998</v>
      </c>
      <c r="S389" s="211">
        <v>0</v>
      </c>
      <c r="T389" s="212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3" t="s">
        <v>163</v>
      </c>
      <c r="AT389" s="213" t="s">
        <v>307</v>
      </c>
      <c r="AU389" s="213" t="s">
        <v>85</v>
      </c>
      <c r="AY389" s="19" t="s">
        <v>116</v>
      </c>
      <c r="BE389" s="214">
        <f>IF(N389="základní",J389,0)</f>
        <v>0</v>
      </c>
      <c r="BF389" s="214">
        <f>IF(N389="snížená",J389,0)</f>
        <v>0</v>
      </c>
      <c r="BG389" s="214">
        <f>IF(N389="zákl. přenesená",J389,0)</f>
        <v>0</v>
      </c>
      <c r="BH389" s="214">
        <f>IF(N389="sníž. přenesená",J389,0)</f>
        <v>0</v>
      </c>
      <c r="BI389" s="214">
        <f>IF(N389="nulová",J389,0)</f>
        <v>0</v>
      </c>
      <c r="BJ389" s="19" t="s">
        <v>83</v>
      </c>
      <c r="BK389" s="214">
        <f>ROUND(I389*H389,2)</f>
        <v>0</v>
      </c>
      <c r="BL389" s="19" t="s">
        <v>123</v>
      </c>
      <c r="BM389" s="213" t="s">
        <v>600</v>
      </c>
    </row>
    <row r="390" s="14" customFormat="1">
      <c r="A390" s="14"/>
      <c r="B390" s="230"/>
      <c r="C390" s="231"/>
      <c r="D390" s="215" t="s">
        <v>131</v>
      </c>
      <c r="E390" s="232" t="s">
        <v>19</v>
      </c>
      <c r="F390" s="233" t="s">
        <v>601</v>
      </c>
      <c r="G390" s="231"/>
      <c r="H390" s="234">
        <v>109.14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0" t="s">
        <v>131</v>
      </c>
      <c r="AU390" s="240" t="s">
        <v>85</v>
      </c>
      <c r="AV390" s="14" t="s">
        <v>85</v>
      </c>
      <c r="AW390" s="14" t="s">
        <v>37</v>
      </c>
      <c r="AX390" s="14" t="s">
        <v>83</v>
      </c>
      <c r="AY390" s="240" t="s">
        <v>116</v>
      </c>
    </row>
    <row r="391" s="2" customFormat="1" ht="24.15" customHeight="1">
      <c r="A391" s="40"/>
      <c r="B391" s="41"/>
      <c r="C391" s="202" t="s">
        <v>602</v>
      </c>
      <c r="D391" s="202" t="s">
        <v>118</v>
      </c>
      <c r="E391" s="203" t="s">
        <v>603</v>
      </c>
      <c r="F391" s="204" t="s">
        <v>604</v>
      </c>
      <c r="G391" s="205" t="s">
        <v>171</v>
      </c>
      <c r="H391" s="206">
        <v>271</v>
      </c>
      <c r="I391" s="207"/>
      <c r="J391" s="208">
        <f>ROUND(I391*H391,2)</f>
        <v>0</v>
      </c>
      <c r="K391" s="204" t="s">
        <v>122</v>
      </c>
      <c r="L391" s="46"/>
      <c r="M391" s="209" t="s">
        <v>19</v>
      </c>
      <c r="N391" s="210" t="s">
        <v>46</v>
      </c>
      <c r="O391" s="86"/>
      <c r="P391" s="211">
        <f>O391*H391</f>
        <v>0</v>
      </c>
      <c r="Q391" s="211">
        <v>0.15539952000000001</v>
      </c>
      <c r="R391" s="211">
        <f>Q391*H391</f>
        <v>42.11326992</v>
      </c>
      <c r="S391" s="211">
        <v>0</v>
      </c>
      <c r="T391" s="212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3" t="s">
        <v>123</v>
      </c>
      <c r="AT391" s="213" t="s">
        <v>118</v>
      </c>
      <c r="AU391" s="213" t="s">
        <v>85</v>
      </c>
      <c r="AY391" s="19" t="s">
        <v>116</v>
      </c>
      <c r="BE391" s="214">
        <f>IF(N391="základní",J391,0)</f>
        <v>0</v>
      </c>
      <c r="BF391" s="214">
        <f>IF(N391="snížená",J391,0)</f>
        <v>0</v>
      </c>
      <c r="BG391" s="214">
        <f>IF(N391="zákl. přenesená",J391,0)</f>
        <v>0</v>
      </c>
      <c r="BH391" s="214">
        <f>IF(N391="sníž. přenesená",J391,0)</f>
        <v>0</v>
      </c>
      <c r="BI391" s="214">
        <f>IF(N391="nulová",J391,0)</f>
        <v>0</v>
      </c>
      <c r="BJ391" s="19" t="s">
        <v>83</v>
      </c>
      <c r="BK391" s="214">
        <f>ROUND(I391*H391,2)</f>
        <v>0</v>
      </c>
      <c r="BL391" s="19" t="s">
        <v>123</v>
      </c>
      <c r="BM391" s="213" t="s">
        <v>605</v>
      </c>
    </row>
    <row r="392" s="2" customFormat="1">
      <c r="A392" s="40"/>
      <c r="B392" s="41"/>
      <c r="C392" s="42"/>
      <c r="D392" s="215" t="s">
        <v>125</v>
      </c>
      <c r="E392" s="42"/>
      <c r="F392" s="216" t="s">
        <v>606</v>
      </c>
      <c r="G392" s="42"/>
      <c r="H392" s="42"/>
      <c r="I392" s="217"/>
      <c r="J392" s="42"/>
      <c r="K392" s="42"/>
      <c r="L392" s="46"/>
      <c r="M392" s="218"/>
      <c r="N392" s="219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125</v>
      </c>
      <c r="AU392" s="19" t="s">
        <v>85</v>
      </c>
    </row>
    <row r="393" s="13" customFormat="1">
      <c r="A393" s="13"/>
      <c r="B393" s="220"/>
      <c r="C393" s="221"/>
      <c r="D393" s="215" t="s">
        <v>131</v>
      </c>
      <c r="E393" s="222" t="s">
        <v>19</v>
      </c>
      <c r="F393" s="223" t="s">
        <v>415</v>
      </c>
      <c r="G393" s="221"/>
      <c r="H393" s="222" t="s">
        <v>19</v>
      </c>
      <c r="I393" s="224"/>
      <c r="J393" s="221"/>
      <c r="K393" s="221"/>
      <c r="L393" s="225"/>
      <c r="M393" s="226"/>
      <c r="N393" s="227"/>
      <c r="O393" s="227"/>
      <c r="P393" s="227"/>
      <c r="Q393" s="227"/>
      <c r="R393" s="227"/>
      <c r="S393" s="227"/>
      <c r="T393" s="22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9" t="s">
        <v>131</v>
      </c>
      <c r="AU393" s="229" t="s">
        <v>85</v>
      </c>
      <c r="AV393" s="13" t="s">
        <v>83</v>
      </c>
      <c r="AW393" s="13" t="s">
        <v>37</v>
      </c>
      <c r="AX393" s="13" t="s">
        <v>75</v>
      </c>
      <c r="AY393" s="229" t="s">
        <v>116</v>
      </c>
    </row>
    <row r="394" s="14" customFormat="1">
      <c r="A394" s="14"/>
      <c r="B394" s="230"/>
      <c r="C394" s="231"/>
      <c r="D394" s="215" t="s">
        <v>131</v>
      </c>
      <c r="E394" s="232" t="s">
        <v>19</v>
      </c>
      <c r="F394" s="233" t="s">
        <v>607</v>
      </c>
      <c r="G394" s="231"/>
      <c r="H394" s="234">
        <v>198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131</v>
      </c>
      <c r="AU394" s="240" t="s">
        <v>85</v>
      </c>
      <c r="AV394" s="14" t="s">
        <v>85</v>
      </c>
      <c r="AW394" s="14" t="s">
        <v>37</v>
      </c>
      <c r="AX394" s="14" t="s">
        <v>75</v>
      </c>
      <c r="AY394" s="240" t="s">
        <v>116</v>
      </c>
    </row>
    <row r="395" s="14" customFormat="1">
      <c r="A395" s="14"/>
      <c r="B395" s="230"/>
      <c r="C395" s="231"/>
      <c r="D395" s="215" t="s">
        <v>131</v>
      </c>
      <c r="E395" s="232" t="s">
        <v>19</v>
      </c>
      <c r="F395" s="233" t="s">
        <v>608</v>
      </c>
      <c r="G395" s="231"/>
      <c r="H395" s="234">
        <v>56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0" t="s">
        <v>131</v>
      </c>
      <c r="AU395" s="240" t="s">
        <v>85</v>
      </c>
      <c r="AV395" s="14" t="s">
        <v>85</v>
      </c>
      <c r="AW395" s="14" t="s">
        <v>37</v>
      </c>
      <c r="AX395" s="14" t="s">
        <v>75</v>
      </c>
      <c r="AY395" s="240" t="s">
        <v>116</v>
      </c>
    </row>
    <row r="396" s="14" customFormat="1">
      <c r="A396" s="14"/>
      <c r="B396" s="230"/>
      <c r="C396" s="231"/>
      <c r="D396" s="215" t="s">
        <v>131</v>
      </c>
      <c r="E396" s="232" t="s">
        <v>19</v>
      </c>
      <c r="F396" s="233" t="s">
        <v>609</v>
      </c>
      <c r="G396" s="231"/>
      <c r="H396" s="234">
        <v>17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0" t="s">
        <v>131</v>
      </c>
      <c r="AU396" s="240" t="s">
        <v>85</v>
      </c>
      <c r="AV396" s="14" t="s">
        <v>85</v>
      </c>
      <c r="AW396" s="14" t="s">
        <v>37</v>
      </c>
      <c r="AX396" s="14" t="s">
        <v>75</v>
      </c>
      <c r="AY396" s="240" t="s">
        <v>116</v>
      </c>
    </row>
    <row r="397" s="15" customFormat="1">
      <c r="A397" s="15"/>
      <c r="B397" s="241"/>
      <c r="C397" s="242"/>
      <c r="D397" s="215" t="s">
        <v>131</v>
      </c>
      <c r="E397" s="243" t="s">
        <v>19</v>
      </c>
      <c r="F397" s="244" t="s">
        <v>162</v>
      </c>
      <c r="G397" s="242"/>
      <c r="H397" s="245">
        <v>271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1" t="s">
        <v>131</v>
      </c>
      <c r="AU397" s="251" t="s">
        <v>85</v>
      </c>
      <c r="AV397" s="15" t="s">
        <v>123</v>
      </c>
      <c r="AW397" s="15" t="s">
        <v>37</v>
      </c>
      <c r="AX397" s="15" t="s">
        <v>83</v>
      </c>
      <c r="AY397" s="251" t="s">
        <v>116</v>
      </c>
    </row>
    <row r="398" s="2" customFormat="1" ht="14.4" customHeight="1">
      <c r="A398" s="40"/>
      <c r="B398" s="41"/>
      <c r="C398" s="263" t="s">
        <v>610</v>
      </c>
      <c r="D398" s="263" t="s">
        <v>307</v>
      </c>
      <c r="E398" s="264" t="s">
        <v>611</v>
      </c>
      <c r="F398" s="265" t="s">
        <v>612</v>
      </c>
      <c r="G398" s="266" t="s">
        <v>137</v>
      </c>
      <c r="H398" s="267">
        <v>17</v>
      </c>
      <c r="I398" s="268"/>
      <c r="J398" s="269">
        <f>ROUND(I398*H398,2)</f>
        <v>0</v>
      </c>
      <c r="K398" s="265" t="s">
        <v>19</v>
      </c>
      <c r="L398" s="270"/>
      <c r="M398" s="271" t="s">
        <v>19</v>
      </c>
      <c r="N398" s="272" t="s">
        <v>46</v>
      </c>
      <c r="O398" s="86"/>
      <c r="P398" s="211">
        <f>O398*H398</f>
        <v>0</v>
      </c>
      <c r="Q398" s="211">
        <v>0.064000000000000001</v>
      </c>
      <c r="R398" s="211">
        <f>Q398*H398</f>
        <v>1.0880000000000001</v>
      </c>
      <c r="S398" s="211">
        <v>0</v>
      </c>
      <c r="T398" s="212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3" t="s">
        <v>163</v>
      </c>
      <c r="AT398" s="213" t="s">
        <v>307</v>
      </c>
      <c r="AU398" s="213" t="s">
        <v>85</v>
      </c>
      <c r="AY398" s="19" t="s">
        <v>116</v>
      </c>
      <c r="BE398" s="214">
        <f>IF(N398="základní",J398,0)</f>
        <v>0</v>
      </c>
      <c r="BF398" s="214">
        <f>IF(N398="snížená",J398,0)</f>
        <v>0</v>
      </c>
      <c r="BG398" s="214">
        <f>IF(N398="zákl. přenesená",J398,0)</f>
        <v>0</v>
      </c>
      <c r="BH398" s="214">
        <f>IF(N398="sníž. přenesená",J398,0)</f>
        <v>0</v>
      </c>
      <c r="BI398" s="214">
        <f>IF(N398="nulová",J398,0)</f>
        <v>0</v>
      </c>
      <c r="BJ398" s="19" t="s">
        <v>83</v>
      </c>
      <c r="BK398" s="214">
        <f>ROUND(I398*H398,2)</f>
        <v>0</v>
      </c>
      <c r="BL398" s="19" t="s">
        <v>123</v>
      </c>
      <c r="BM398" s="213" t="s">
        <v>613</v>
      </c>
    </row>
    <row r="399" s="14" customFormat="1">
      <c r="A399" s="14"/>
      <c r="B399" s="230"/>
      <c r="C399" s="231"/>
      <c r="D399" s="215" t="s">
        <v>131</v>
      </c>
      <c r="E399" s="232" t="s">
        <v>19</v>
      </c>
      <c r="F399" s="233" t="s">
        <v>614</v>
      </c>
      <c r="G399" s="231"/>
      <c r="H399" s="234">
        <v>17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0" t="s">
        <v>131</v>
      </c>
      <c r="AU399" s="240" t="s">
        <v>85</v>
      </c>
      <c r="AV399" s="14" t="s">
        <v>85</v>
      </c>
      <c r="AW399" s="14" t="s">
        <v>37</v>
      </c>
      <c r="AX399" s="14" t="s">
        <v>83</v>
      </c>
      <c r="AY399" s="240" t="s">
        <v>116</v>
      </c>
    </row>
    <row r="400" s="2" customFormat="1" ht="14.4" customHeight="1">
      <c r="A400" s="40"/>
      <c r="B400" s="41"/>
      <c r="C400" s="263" t="s">
        <v>615</v>
      </c>
      <c r="D400" s="263" t="s">
        <v>307</v>
      </c>
      <c r="E400" s="264" t="s">
        <v>616</v>
      </c>
      <c r="F400" s="265" t="s">
        <v>617</v>
      </c>
      <c r="G400" s="266" t="s">
        <v>137</v>
      </c>
      <c r="H400" s="267">
        <v>58.799999999999997</v>
      </c>
      <c r="I400" s="268"/>
      <c r="J400" s="269">
        <f>ROUND(I400*H400,2)</f>
        <v>0</v>
      </c>
      <c r="K400" s="265" t="s">
        <v>19</v>
      </c>
      <c r="L400" s="270"/>
      <c r="M400" s="271" t="s">
        <v>19</v>
      </c>
      <c r="N400" s="272" t="s">
        <v>46</v>
      </c>
      <c r="O400" s="86"/>
      <c r="P400" s="211">
        <f>O400*H400</f>
        <v>0</v>
      </c>
      <c r="Q400" s="211">
        <v>0.048300000000000003</v>
      </c>
      <c r="R400" s="211">
        <f>Q400*H400</f>
        <v>2.8400400000000001</v>
      </c>
      <c r="S400" s="211">
        <v>0</v>
      </c>
      <c r="T400" s="212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3" t="s">
        <v>163</v>
      </c>
      <c r="AT400" s="213" t="s">
        <v>307</v>
      </c>
      <c r="AU400" s="213" t="s">
        <v>85</v>
      </c>
      <c r="AY400" s="19" t="s">
        <v>116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19" t="s">
        <v>83</v>
      </c>
      <c r="BK400" s="214">
        <f>ROUND(I400*H400,2)</f>
        <v>0</v>
      </c>
      <c r="BL400" s="19" t="s">
        <v>123</v>
      </c>
      <c r="BM400" s="213" t="s">
        <v>618</v>
      </c>
    </row>
    <row r="401" s="14" customFormat="1">
      <c r="A401" s="14"/>
      <c r="B401" s="230"/>
      <c r="C401" s="231"/>
      <c r="D401" s="215" t="s">
        <v>131</v>
      </c>
      <c r="E401" s="232" t="s">
        <v>19</v>
      </c>
      <c r="F401" s="233" t="s">
        <v>619</v>
      </c>
      <c r="G401" s="231"/>
      <c r="H401" s="234">
        <v>56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0" t="s">
        <v>131</v>
      </c>
      <c r="AU401" s="240" t="s">
        <v>85</v>
      </c>
      <c r="AV401" s="14" t="s">
        <v>85</v>
      </c>
      <c r="AW401" s="14" t="s">
        <v>37</v>
      </c>
      <c r="AX401" s="14" t="s">
        <v>75</v>
      </c>
      <c r="AY401" s="240" t="s">
        <v>116</v>
      </c>
    </row>
    <row r="402" s="16" customFormat="1">
      <c r="A402" s="16"/>
      <c r="B402" s="252"/>
      <c r="C402" s="253"/>
      <c r="D402" s="215" t="s">
        <v>131</v>
      </c>
      <c r="E402" s="254" t="s">
        <v>19</v>
      </c>
      <c r="F402" s="255" t="s">
        <v>217</v>
      </c>
      <c r="G402" s="253"/>
      <c r="H402" s="256">
        <v>56</v>
      </c>
      <c r="I402" s="257"/>
      <c r="J402" s="253"/>
      <c r="K402" s="253"/>
      <c r="L402" s="258"/>
      <c r="M402" s="259"/>
      <c r="N402" s="260"/>
      <c r="O402" s="260"/>
      <c r="P402" s="260"/>
      <c r="Q402" s="260"/>
      <c r="R402" s="260"/>
      <c r="S402" s="260"/>
      <c r="T402" s="261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62" t="s">
        <v>131</v>
      </c>
      <c r="AU402" s="262" t="s">
        <v>85</v>
      </c>
      <c r="AV402" s="16" t="s">
        <v>134</v>
      </c>
      <c r="AW402" s="16" t="s">
        <v>37</v>
      </c>
      <c r="AX402" s="16" t="s">
        <v>75</v>
      </c>
      <c r="AY402" s="262" t="s">
        <v>116</v>
      </c>
    </row>
    <row r="403" s="14" customFormat="1">
      <c r="A403" s="14"/>
      <c r="B403" s="230"/>
      <c r="C403" s="231"/>
      <c r="D403" s="215" t="s">
        <v>131</v>
      </c>
      <c r="E403" s="232" t="s">
        <v>19</v>
      </c>
      <c r="F403" s="233" t="s">
        <v>620</v>
      </c>
      <c r="G403" s="231"/>
      <c r="H403" s="234">
        <v>58.799999999999997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0" t="s">
        <v>131</v>
      </c>
      <c r="AU403" s="240" t="s">
        <v>85</v>
      </c>
      <c r="AV403" s="14" t="s">
        <v>85</v>
      </c>
      <c r="AW403" s="14" t="s">
        <v>37</v>
      </c>
      <c r="AX403" s="14" t="s">
        <v>83</v>
      </c>
      <c r="AY403" s="240" t="s">
        <v>116</v>
      </c>
    </row>
    <row r="404" s="2" customFormat="1" ht="14.4" customHeight="1">
      <c r="A404" s="40"/>
      <c r="B404" s="41"/>
      <c r="C404" s="263" t="s">
        <v>621</v>
      </c>
      <c r="D404" s="263" t="s">
        <v>307</v>
      </c>
      <c r="E404" s="264" t="s">
        <v>622</v>
      </c>
      <c r="F404" s="265" t="s">
        <v>623</v>
      </c>
      <c r="G404" s="266" t="s">
        <v>137</v>
      </c>
      <c r="H404" s="267">
        <v>127.5</v>
      </c>
      <c r="I404" s="268"/>
      <c r="J404" s="269">
        <f>ROUND(I404*H404,2)</f>
        <v>0</v>
      </c>
      <c r="K404" s="265" t="s">
        <v>19</v>
      </c>
      <c r="L404" s="270"/>
      <c r="M404" s="271" t="s">
        <v>19</v>
      </c>
      <c r="N404" s="272" t="s">
        <v>46</v>
      </c>
      <c r="O404" s="86"/>
      <c r="P404" s="211">
        <f>O404*H404</f>
        <v>0</v>
      </c>
      <c r="Q404" s="211">
        <v>0.082100000000000006</v>
      </c>
      <c r="R404" s="211">
        <f>Q404*H404</f>
        <v>10.467750000000001</v>
      </c>
      <c r="S404" s="211">
        <v>0</v>
      </c>
      <c r="T404" s="212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3" t="s">
        <v>163</v>
      </c>
      <c r="AT404" s="213" t="s">
        <v>307</v>
      </c>
      <c r="AU404" s="213" t="s">
        <v>85</v>
      </c>
      <c r="AY404" s="19" t="s">
        <v>116</v>
      </c>
      <c r="BE404" s="214">
        <f>IF(N404="základní",J404,0)</f>
        <v>0</v>
      </c>
      <c r="BF404" s="214">
        <f>IF(N404="snížená",J404,0)</f>
        <v>0</v>
      </c>
      <c r="BG404" s="214">
        <f>IF(N404="zákl. přenesená",J404,0)</f>
        <v>0</v>
      </c>
      <c r="BH404" s="214">
        <f>IF(N404="sníž. přenesená",J404,0)</f>
        <v>0</v>
      </c>
      <c r="BI404" s="214">
        <f>IF(N404="nulová",J404,0)</f>
        <v>0</v>
      </c>
      <c r="BJ404" s="19" t="s">
        <v>83</v>
      </c>
      <c r="BK404" s="214">
        <f>ROUND(I404*H404,2)</f>
        <v>0</v>
      </c>
      <c r="BL404" s="19" t="s">
        <v>123</v>
      </c>
      <c r="BM404" s="213" t="s">
        <v>624</v>
      </c>
    </row>
    <row r="405" s="14" customFormat="1">
      <c r="A405" s="14"/>
      <c r="B405" s="230"/>
      <c r="C405" s="231"/>
      <c r="D405" s="215" t="s">
        <v>131</v>
      </c>
      <c r="E405" s="232" t="s">
        <v>19</v>
      </c>
      <c r="F405" s="233" t="s">
        <v>625</v>
      </c>
      <c r="G405" s="231"/>
      <c r="H405" s="234">
        <v>125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0" t="s">
        <v>131</v>
      </c>
      <c r="AU405" s="240" t="s">
        <v>85</v>
      </c>
      <c r="AV405" s="14" t="s">
        <v>85</v>
      </c>
      <c r="AW405" s="14" t="s">
        <v>37</v>
      </c>
      <c r="AX405" s="14" t="s">
        <v>75</v>
      </c>
      <c r="AY405" s="240" t="s">
        <v>116</v>
      </c>
    </row>
    <row r="406" s="16" customFormat="1">
      <c r="A406" s="16"/>
      <c r="B406" s="252"/>
      <c r="C406" s="253"/>
      <c r="D406" s="215" t="s">
        <v>131</v>
      </c>
      <c r="E406" s="254" t="s">
        <v>19</v>
      </c>
      <c r="F406" s="255" t="s">
        <v>217</v>
      </c>
      <c r="G406" s="253"/>
      <c r="H406" s="256">
        <v>125</v>
      </c>
      <c r="I406" s="257"/>
      <c r="J406" s="253"/>
      <c r="K406" s="253"/>
      <c r="L406" s="258"/>
      <c r="M406" s="259"/>
      <c r="N406" s="260"/>
      <c r="O406" s="260"/>
      <c r="P406" s="260"/>
      <c r="Q406" s="260"/>
      <c r="R406" s="260"/>
      <c r="S406" s="260"/>
      <c r="T406" s="261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62" t="s">
        <v>131</v>
      </c>
      <c r="AU406" s="262" t="s">
        <v>85</v>
      </c>
      <c r="AV406" s="16" t="s">
        <v>134</v>
      </c>
      <c r="AW406" s="16" t="s">
        <v>37</v>
      </c>
      <c r="AX406" s="16" t="s">
        <v>75</v>
      </c>
      <c r="AY406" s="262" t="s">
        <v>116</v>
      </c>
    </row>
    <row r="407" s="14" customFormat="1">
      <c r="A407" s="14"/>
      <c r="B407" s="230"/>
      <c r="C407" s="231"/>
      <c r="D407" s="215" t="s">
        <v>131</v>
      </c>
      <c r="E407" s="232" t="s">
        <v>19</v>
      </c>
      <c r="F407" s="233" t="s">
        <v>626</v>
      </c>
      <c r="G407" s="231"/>
      <c r="H407" s="234">
        <v>127.5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0" t="s">
        <v>131</v>
      </c>
      <c r="AU407" s="240" t="s">
        <v>85</v>
      </c>
      <c r="AV407" s="14" t="s">
        <v>85</v>
      </c>
      <c r="AW407" s="14" t="s">
        <v>37</v>
      </c>
      <c r="AX407" s="14" t="s">
        <v>83</v>
      </c>
      <c r="AY407" s="240" t="s">
        <v>116</v>
      </c>
    </row>
    <row r="408" s="2" customFormat="1" ht="24.15" customHeight="1">
      <c r="A408" s="40"/>
      <c r="B408" s="41"/>
      <c r="C408" s="202" t="s">
        <v>627</v>
      </c>
      <c r="D408" s="202" t="s">
        <v>118</v>
      </c>
      <c r="E408" s="203" t="s">
        <v>628</v>
      </c>
      <c r="F408" s="204" t="s">
        <v>629</v>
      </c>
      <c r="G408" s="205" t="s">
        <v>171</v>
      </c>
      <c r="H408" s="206">
        <v>89</v>
      </c>
      <c r="I408" s="207"/>
      <c r="J408" s="208">
        <f>ROUND(I408*H408,2)</f>
        <v>0</v>
      </c>
      <c r="K408" s="204" t="s">
        <v>122</v>
      </c>
      <c r="L408" s="46"/>
      <c r="M408" s="209" t="s">
        <v>19</v>
      </c>
      <c r="N408" s="210" t="s">
        <v>46</v>
      </c>
      <c r="O408" s="86"/>
      <c r="P408" s="211">
        <f>O408*H408</f>
        <v>0</v>
      </c>
      <c r="Q408" s="211">
        <v>0.12949959999999999</v>
      </c>
      <c r="R408" s="211">
        <f>Q408*H408</f>
        <v>11.525464399999999</v>
      </c>
      <c r="S408" s="211">
        <v>0</v>
      </c>
      <c r="T408" s="212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3" t="s">
        <v>123</v>
      </c>
      <c r="AT408" s="213" t="s">
        <v>118</v>
      </c>
      <c r="AU408" s="213" t="s">
        <v>85</v>
      </c>
      <c r="AY408" s="19" t="s">
        <v>116</v>
      </c>
      <c r="BE408" s="214">
        <f>IF(N408="základní",J408,0)</f>
        <v>0</v>
      </c>
      <c r="BF408" s="214">
        <f>IF(N408="snížená",J408,0)</f>
        <v>0</v>
      </c>
      <c r="BG408" s="214">
        <f>IF(N408="zákl. přenesená",J408,0)</f>
        <v>0</v>
      </c>
      <c r="BH408" s="214">
        <f>IF(N408="sníž. přenesená",J408,0)</f>
        <v>0</v>
      </c>
      <c r="BI408" s="214">
        <f>IF(N408="nulová",J408,0)</f>
        <v>0</v>
      </c>
      <c r="BJ408" s="19" t="s">
        <v>83</v>
      </c>
      <c r="BK408" s="214">
        <f>ROUND(I408*H408,2)</f>
        <v>0</v>
      </c>
      <c r="BL408" s="19" t="s">
        <v>123</v>
      </c>
      <c r="BM408" s="213" t="s">
        <v>630</v>
      </c>
    </row>
    <row r="409" s="2" customFormat="1">
      <c r="A409" s="40"/>
      <c r="B409" s="41"/>
      <c r="C409" s="42"/>
      <c r="D409" s="215" t="s">
        <v>125</v>
      </c>
      <c r="E409" s="42"/>
      <c r="F409" s="216" t="s">
        <v>631</v>
      </c>
      <c r="G409" s="42"/>
      <c r="H409" s="42"/>
      <c r="I409" s="217"/>
      <c r="J409" s="42"/>
      <c r="K409" s="42"/>
      <c r="L409" s="46"/>
      <c r="M409" s="218"/>
      <c r="N409" s="219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125</v>
      </c>
      <c r="AU409" s="19" t="s">
        <v>85</v>
      </c>
    </row>
    <row r="410" s="13" customFormat="1">
      <c r="A410" s="13"/>
      <c r="B410" s="220"/>
      <c r="C410" s="221"/>
      <c r="D410" s="215" t="s">
        <v>131</v>
      </c>
      <c r="E410" s="222" t="s">
        <v>19</v>
      </c>
      <c r="F410" s="223" t="s">
        <v>415</v>
      </c>
      <c r="G410" s="221"/>
      <c r="H410" s="222" t="s">
        <v>19</v>
      </c>
      <c r="I410" s="224"/>
      <c r="J410" s="221"/>
      <c r="K410" s="221"/>
      <c r="L410" s="225"/>
      <c r="M410" s="226"/>
      <c r="N410" s="227"/>
      <c r="O410" s="227"/>
      <c r="P410" s="227"/>
      <c r="Q410" s="227"/>
      <c r="R410" s="227"/>
      <c r="S410" s="227"/>
      <c r="T410" s="22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29" t="s">
        <v>131</v>
      </c>
      <c r="AU410" s="229" t="s">
        <v>85</v>
      </c>
      <c r="AV410" s="13" t="s">
        <v>83</v>
      </c>
      <c r="AW410" s="13" t="s">
        <v>37</v>
      </c>
      <c r="AX410" s="13" t="s">
        <v>75</v>
      </c>
      <c r="AY410" s="229" t="s">
        <v>116</v>
      </c>
    </row>
    <row r="411" s="14" customFormat="1">
      <c r="A411" s="14"/>
      <c r="B411" s="230"/>
      <c r="C411" s="231"/>
      <c r="D411" s="215" t="s">
        <v>131</v>
      </c>
      <c r="E411" s="232" t="s">
        <v>19</v>
      </c>
      <c r="F411" s="233" t="s">
        <v>632</v>
      </c>
      <c r="G411" s="231"/>
      <c r="H411" s="234">
        <v>40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0" t="s">
        <v>131</v>
      </c>
      <c r="AU411" s="240" t="s">
        <v>85</v>
      </c>
      <c r="AV411" s="14" t="s">
        <v>85</v>
      </c>
      <c r="AW411" s="14" t="s">
        <v>37</v>
      </c>
      <c r="AX411" s="14" t="s">
        <v>75</v>
      </c>
      <c r="AY411" s="240" t="s">
        <v>116</v>
      </c>
    </row>
    <row r="412" s="14" customFormat="1">
      <c r="A412" s="14"/>
      <c r="B412" s="230"/>
      <c r="C412" s="231"/>
      <c r="D412" s="215" t="s">
        <v>131</v>
      </c>
      <c r="E412" s="232" t="s">
        <v>19</v>
      </c>
      <c r="F412" s="233" t="s">
        <v>633</v>
      </c>
      <c r="G412" s="231"/>
      <c r="H412" s="234">
        <v>49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0" t="s">
        <v>131</v>
      </c>
      <c r="AU412" s="240" t="s">
        <v>85</v>
      </c>
      <c r="AV412" s="14" t="s">
        <v>85</v>
      </c>
      <c r="AW412" s="14" t="s">
        <v>37</v>
      </c>
      <c r="AX412" s="14" t="s">
        <v>75</v>
      </c>
      <c r="AY412" s="240" t="s">
        <v>116</v>
      </c>
    </row>
    <row r="413" s="15" customFormat="1">
      <c r="A413" s="15"/>
      <c r="B413" s="241"/>
      <c r="C413" s="242"/>
      <c r="D413" s="215" t="s">
        <v>131</v>
      </c>
      <c r="E413" s="243" t="s">
        <v>19</v>
      </c>
      <c r="F413" s="244" t="s">
        <v>162</v>
      </c>
      <c r="G413" s="242"/>
      <c r="H413" s="245">
        <v>89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1" t="s">
        <v>131</v>
      </c>
      <c r="AU413" s="251" t="s">
        <v>85</v>
      </c>
      <c r="AV413" s="15" t="s">
        <v>123</v>
      </c>
      <c r="AW413" s="15" t="s">
        <v>37</v>
      </c>
      <c r="AX413" s="15" t="s">
        <v>83</v>
      </c>
      <c r="AY413" s="251" t="s">
        <v>116</v>
      </c>
    </row>
    <row r="414" s="2" customFormat="1" ht="14.4" customHeight="1">
      <c r="A414" s="40"/>
      <c r="B414" s="41"/>
      <c r="C414" s="263" t="s">
        <v>634</v>
      </c>
      <c r="D414" s="263" t="s">
        <v>307</v>
      </c>
      <c r="E414" s="264" t="s">
        <v>635</v>
      </c>
      <c r="F414" s="265" t="s">
        <v>636</v>
      </c>
      <c r="G414" s="266" t="s">
        <v>137</v>
      </c>
      <c r="H414" s="267">
        <v>42</v>
      </c>
      <c r="I414" s="268"/>
      <c r="J414" s="269">
        <f>ROUND(I414*H414,2)</f>
        <v>0</v>
      </c>
      <c r="K414" s="265" t="s">
        <v>19</v>
      </c>
      <c r="L414" s="270"/>
      <c r="M414" s="271" t="s">
        <v>19</v>
      </c>
      <c r="N414" s="272" t="s">
        <v>46</v>
      </c>
      <c r="O414" s="86"/>
      <c r="P414" s="211">
        <f>O414*H414</f>
        <v>0</v>
      </c>
      <c r="Q414" s="211">
        <v>0.028000000000000001</v>
      </c>
      <c r="R414" s="211">
        <f>Q414*H414</f>
        <v>1.1759999999999999</v>
      </c>
      <c r="S414" s="211">
        <v>0</v>
      </c>
      <c r="T414" s="212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3" t="s">
        <v>163</v>
      </c>
      <c r="AT414" s="213" t="s">
        <v>307</v>
      </c>
      <c r="AU414" s="213" t="s">
        <v>85</v>
      </c>
      <c r="AY414" s="19" t="s">
        <v>116</v>
      </c>
      <c r="BE414" s="214">
        <f>IF(N414="základní",J414,0)</f>
        <v>0</v>
      </c>
      <c r="BF414" s="214">
        <f>IF(N414="snížená",J414,0)</f>
        <v>0</v>
      </c>
      <c r="BG414" s="214">
        <f>IF(N414="zákl. přenesená",J414,0)</f>
        <v>0</v>
      </c>
      <c r="BH414" s="214">
        <f>IF(N414="sníž. přenesená",J414,0)</f>
        <v>0</v>
      </c>
      <c r="BI414" s="214">
        <f>IF(N414="nulová",J414,0)</f>
        <v>0</v>
      </c>
      <c r="BJ414" s="19" t="s">
        <v>83</v>
      </c>
      <c r="BK414" s="214">
        <f>ROUND(I414*H414,2)</f>
        <v>0</v>
      </c>
      <c r="BL414" s="19" t="s">
        <v>123</v>
      </c>
      <c r="BM414" s="213" t="s">
        <v>637</v>
      </c>
    </row>
    <row r="415" s="14" customFormat="1">
      <c r="A415" s="14"/>
      <c r="B415" s="230"/>
      <c r="C415" s="231"/>
      <c r="D415" s="215" t="s">
        <v>131</v>
      </c>
      <c r="E415" s="232" t="s">
        <v>19</v>
      </c>
      <c r="F415" s="233" t="s">
        <v>638</v>
      </c>
      <c r="G415" s="231"/>
      <c r="H415" s="234">
        <v>42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0" t="s">
        <v>131</v>
      </c>
      <c r="AU415" s="240" t="s">
        <v>85</v>
      </c>
      <c r="AV415" s="14" t="s">
        <v>85</v>
      </c>
      <c r="AW415" s="14" t="s">
        <v>37</v>
      </c>
      <c r="AX415" s="14" t="s">
        <v>83</v>
      </c>
      <c r="AY415" s="240" t="s">
        <v>116</v>
      </c>
    </row>
    <row r="416" s="2" customFormat="1" ht="14.4" customHeight="1">
      <c r="A416" s="40"/>
      <c r="B416" s="41"/>
      <c r="C416" s="263" t="s">
        <v>639</v>
      </c>
      <c r="D416" s="263" t="s">
        <v>307</v>
      </c>
      <c r="E416" s="264" t="s">
        <v>640</v>
      </c>
      <c r="F416" s="265" t="s">
        <v>641</v>
      </c>
      <c r="G416" s="266" t="s">
        <v>171</v>
      </c>
      <c r="H416" s="267">
        <v>51.450000000000003</v>
      </c>
      <c r="I416" s="268"/>
      <c r="J416" s="269">
        <f>ROUND(I416*H416,2)</f>
        <v>0</v>
      </c>
      <c r="K416" s="265" t="s">
        <v>122</v>
      </c>
      <c r="L416" s="270"/>
      <c r="M416" s="271" t="s">
        <v>19</v>
      </c>
      <c r="N416" s="272" t="s">
        <v>46</v>
      </c>
      <c r="O416" s="86"/>
      <c r="P416" s="211">
        <f>O416*H416</f>
        <v>0</v>
      </c>
      <c r="Q416" s="211">
        <v>0.045999999999999999</v>
      </c>
      <c r="R416" s="211">
        <f>Q416*H416</f>
        <v>2.3667000000000002</v>
      </c>
      <c r="S416" s="211">
        <v>0</v>
      </c>
      <c r="T416" s="212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3" t="s">
        <v>163</v>
      </c>
      <c r="AT416" s="213" t="s">
        <v>307</v>
      </c>
      <c r="AU416" s="213" t="s">
        <v>85</v>
      </c>
      <c r="AY416" s="19" t="s">
        <v>116</v>
      </c>
      <c r="BE416" s="214">
        <f>IF(N416="základní",J416,0)</f>
        <v>0</v>
      </c>
      <c r="BF416" s="214">
        <f>IF(N416="snížená",J416,0)</f>
        <v>0</v>
      </c>
      <c r="BG416" s="214">
        <f>IF(N416="zákl. přenesená",J416,0)</f>
        <v>0</v>
      </c>
      <c r="BH416" s="214">
        <f>IF(N416="sníž. přenesená",J416,0)</f>
        <v>0</v>
      </c>
      <c r="BI416" s="214">
        <f>IF(N416="nulová",J416,0)</f>
        <v>0</v>
      </c>
      <c r="BJ416" s="19" t="s">
        <v>83</v>
      </c>
      <c r="BK416" s="214">
        <f>ROUND(I416*H416,2)</f>
        <v>0</v>
      </c>
      <c r="BL416" s="19" t="s">
        <v>123</v>
      </c>
      <c r="BM416" s="213" t="s">
        <v>642</v>
      </c>
    </row>
    <row r="417" s="14" customFormat="1">
      <c r="A417" s="14"/>
      <c r="B417" s="230"/>
      <c r="C417" s="231"/>
      <c r="D417" s="215" t="s">
        <v>131</v>
      </c>
      <c r="E417" s="232" t="s">
        <v>19</v>
      </c>
      <c r="F417" s="233" t="s">
        <v>633</v>
      </c>
      <c r="G417" s="231"/>
      <c r="H417" s="234">
        <v>49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0" t="s">
        <v>131</v>
      </c>
      <c r="AU417" s="240" t="s">
        <v>85</v>
      </c>
      <c r="AV417" s="14" t="s">
        <v>85</v>
      </c>
      <c r="AW417" s="14" t="s">
        <v>37</v>
      </c>
      <c r="AX417" s="14" t="s">
        <v>75</v>
      </c>
      <c r="AY417" s="240" t="s">
        <v>116</v>
      </c>
    </row>
    <row r="418" s="16" customFormat="1">
      <c r="A418" s="16"/>
      <c r="B418" s="252"/>
      <c r="C418" s="253"/>
      <c r="D418" s="215" t="s">
        <v>131</v>
      </c>
      <c r="E418" s="254" t="s">
        <v>19</v>
      </c>
      <c r="F418" s="255" t="s">
        <v>217</v>
      </c>
      <c r="G418" s="253"/>
      <c r="H418" s="256">
        <v>49</v>
      </c>
      <c r="I418" s="257"/>
      <c r="J418" s="253"/>
      <c r="K418" s="253"/>
      <c r="L418" s="258"/>
      <c r="M418" s="259"/>
      <c r="N418" s="260"/>
      <c r="O418" s="260"/>
      <c r="P418" s="260"/>
      <c r="Q418" s="260"/>
      <c r="R418" s="260"/>
      <c r="S418" s="260"/>
      <c r="T418" s="261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62" t="s">
        <v>131</v>
      </c>
      <c r="AU418" s="262" t="s">
        <v>85</v>
      </c>
      <c r="AV418" s="16" t="s">
        <v>134</v>
      </c>
      <c r="AW418" s="16" t="s">
        <v>37</v>
      </c>
      <c r="AX418" s="16" t="s">
        <v>75</v>
      </c>
      <c r="AY418" s="262" t="s">
        <v>116</v>
      </c>
    </row>
    <row r="419" s="14" customFormat="1">
      <c r="A419" s="14"/>
      <c r="B419" s="230"/>
      <c r="C419" s="231"/>
      <c r="D419" s="215" t="s">
        <v>131</v>
      </c>
      <c r="E419" s="232" t="s">
        <v>19</v>
      </c>
      <c r="F419" s="233" t="s">
        <v>643</v>
      </c>
      <c r="G419" s="231"/>
      <c r="H419" s="234">
        <v>51.450000000000003</v>
      </c>
      <c r="I419" s="235"/>
      <c r="J419" s="231"/>
      <c r="K419" s="231"/>
      <c r="L419" s="236"/>
      <c r="M419" s="237"/>
      <c r="N419" s="238"/>
      <c r="O419" s="238"/>
      <c r="P419" s="238"/>
      <c r="Q419" s="238"/>
      <c r="R419" s="238"/>
      <c r="S419" s="238"/>
      <c r="T419" s="23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0" t="s">
        <v>131</v>
      </c>
      <c r="AU419" s="240" t="s">
        <v>85</v>
      </c>
      <c r="AV419" s="14" t="s">
        <v>85</v>
      </c>
      <c r="AW419" s="14" t="s">
        <v>37</v>
      </c>
      <c r="AX419" s="14" t="s">
        <v>83</v>
      </c>
      <c r="AY419" s="240" t="s">
        <v>116</v>
      </c>
    </row>
    <row r="420" s="2" customFormat="1" ht="14.4" customHeight="1">
      <c r="A420" s="40"/>
      <c r="B420" s="41"/>
      <c r="C420" s="202" t="s">
        <v>644</v>
      </c>
      <c r="D420" s="202" t="s">
        <v>118</v>
      </c>
      <c r="E420" s="203" t="s">
        <v>645</v>
      </c>
      <c r="F420" s="204" t="s">
        <v>646</v>
      </c>
      <c r="G420" s="205" t="s">
        <v>205</v>
      </c>
      <c r="H420" s="206">
        <v>7.194</v>
      </c>
      <c r="I420" s="207"/>
      <c r="J420" s="208">
        <f>ROUND(I420*H420,2)</f>
        <v>0</v>
      </c>
      <c r="K420" s="204" t="s">
        <v>122</v>
      </c>
      <c r="L420" s="46"/>
      <c r="M420" s="209" t="s">
        <v>19</v>
      </c>
      <c r="N420" s="210" t="s">
        <v>46</v>
      </c>
      <c r="O420" s="86"/>
      <c r="P420" s="211">
        <f>O420*H420</f>
        <v>0</v>
      </c>
      <c r="Q420" s="211">
        <v>2.2563399999999998</v>
      </c>
      <c r="R420" s="211">
        <f>Q420*H420</f>
        <v>16.232109959999999</v>
      </c>
      <c r="S420" s="211">
        <v>0</v>
      </c>
      <c r="T420" s="212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3" t="s">
        <v>123</v>
      </c>
      <c r="AT420" s="213" t="s">
        <v>118</v>
      </c>
      <c r="AU420" s="213" t="s">
        <v>85</v>
      </c>
      <c r="AY420" s="19" t="s">
        <v>116</v>
      </c>
      <c r="BE420" s="214">
        <f>IF(N420="základní",J420,0)</f>
        <v>0</v>
      </c>
      <c r="BF420" s="214">
        <f>IF(N420="snížená",J420,0)</f>
        <v>0</v>
      </c>
      <c r="BG420" s="214">
        <f>IF(N420="zákl. přenesená",J420,0)</f>
        <v>0</v>
      </c>
      <c r="BH420" s="214">
        <f>IF(N420="sníž. přenesená",J420,0)</f>
        <v>0</v>
      </c>
      <c r="BI420" s="214">
        <f>IF(N420="nulová",J420,0)</f>
        <v>0</v>
      </c>
      <c r="BJ420" s="19" t="s">
        <v>83</v>
      </c>
      <c r="BK420" s="214">
        <f>ROUND(I420*H420,2)</f>
        <v>0</v>
      </c>
      <c r="BL420" s="19" t="s">
        <v>123</v>
      </c>
      <c r="BM420" s="213" t="s">
        <v>647</v>
      </c>
    </row>
    <row r="421" s="14" customFormat="1">
      <c r="A421" s="14"/>
      <c r="B421" s="230"/>
      <c r="C421" s="231"/>
      <c r="D421" s="215" t="s">
        <v>131</v>
      </c>
      <c r="E421" s="232" t="s">
        <v>19</v>
      </c>
      <c r="F421" s="233" t="s">
        <v>648</v>
      </c>
      <c r="G421" s="231"/>
      <c r="H421" s="234">
        <v>4.7430000000000003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0" t="s">
        <v>131</v>
      </c>
      <c r="AU421" s="240" t="s">
        <v>85</v>
      </c>
      <c r="AV421" s="14" t="s">
        <v>85</v>
      </c>
      <c r="AW421" s="14" t="s">
        <v>37</v>
      </c>
      <c r="AX421" s="14" t="s">
        <v>75</v>
      </c>
      <c r="AY421" s="240" t="s">
        <v>116</v>
      </c>
    </row>
    <row r="422" s="14" customFormat="1">
      <c r="A422" s="14"/>
      <c r="B422" s="230"/>
      <c r="C422" s="231"/>
      <c r="D422" s="215" t="s">
        <v>131</v>
      </c>
      <c r="E422" s="232" t="s">
        <v>19</v>
      </c>
      <c r="F422" s="233" t="s">
        <v>649</v>
      </c>
      <c r="G422" s="231"/>
      <c r="H422" s="234">
        <v>1.3380000000000001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0" t="s">
        <v>131</v>
      </c>
      <c r="AU422" s="240" t="s">
        <v>85</v>
      </c>
      <c r="AV422" s="14" t="s">
        <v>85</v>
      </c>
      <c r="AW422" s="14" t="s">
        <v>37</v>
      </c>
      <c r="AX422" s="14" t="s">
        <v>75</v>
      </c>
      <c r="AY422" s="240" t="s">
        <v>116</v>
      </c>
    </row>
    <row r="423" s="14" customFormat="1">
      <c r="A423" s="14"/>
      <c r="B423" s="230"/>
      <c r="C423" s="231"/>
      <c r="D423" s="215" t="s">
        <v>131</v>
      </c>
      <c r="E423" s="232" t="s">
        <v>19</v>
      </c>
      <c r="F423" s="233" t="s">
        <v>650</v>
      </c>
      <c r="G423" s="231"/>
      <c r="H423" s="234">
        <v>1.113</v>
      </c>
      <c r="I423" s="235"/>
      <c r="J423" s="231"/>
      <c r="K423" s="231"/>
      <c r="L423" s="236"/>
      <c r="M423" s="237"/>
      <c r="N423" s="238"/>
      <c r="O423" s="238"/>
      <c r="P423" s="238"/>
      <c r="Q423" s="238"/>
      <c r="R423" s="238"/>
      <c r="S423" s="238"/>
      <c r="T423" s="23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0" t="s">
        <v>131</v>
      </c>
      <c r="AU423" s="240" t="s">
        <v>85</v>
      </c>
      <c r="AV423" s="14" t="s">
        <v>85</v>
      </c>
      <c r="AW423" s="14" t="s">
        <v>37</v>
      </c>
      <c r="AX423" s="14" t="s">
        <v>75</v>
      </c>
      <c r="AY423" s="240" t="s">
        <v>116</v>
      </c>
    </row>
    <row r="424" s="15" customFormat="1">
      <c r="A424" s="15"/>
      <c r="B424" s="241"/>
      <c r="C424" s="242"/>
      <c r="D424" s="215" t="s">
        <v>131</v>
      </c>
      <c r="E424" s="243" t="s">
        <v>19</v>
      </c>
      <c r="F424" s="244" t="s">
        <v>162</v>
      </c>
      <c r="G424" s="242"/>
      <c r="H424" s="245">
        <v>7.1940000000000008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51" t="s">
        <v>131</v>
      </c>
      <c r="AU424" s="251" t="s">
        <v>85</v>
      </c>
      <c r="AV424" s="15" t="s">
        <v>123</v>
      </c>
      <c r="AW424" s="15" t="s">
        <v>37</v>
      </c>
      <c r="AX424" s="15" t="s">
        <v>83</v>
      </c>
      <c r="AY424" s="251" t="s">
        <v>116</v>
      </c>
    </row>
    <row r="425" s="2" customFormat="1" ht="14.4" customHeight="1">
      <c r="A425" s="40"/>
      <c r="B425" s="41"/>
      <c r="C425" s="202" t="s">
        <v>651</v>
      </c>
      <c r="D425" s="202" t="s">
        <v>118</v>
      </c>
      <c r="E425" s="203" t="s">
        <v>652</v>
      </c>
      <c r="F425" s="204" t="s">
        <v>653</v>
      </c>
      <c r="G425" s="205" t="s">
        <v>171</v>
      </c>
      <c r="H425" s="206">
        <v>59</v>
      </c>
      <c r="I425" s="207"/>
      <c r="J425" s="208">
        <f>ROUND(I425*H425,2)</f>
        <v>0</v>
      </c>
      <c r="K425" s="204" t="s">
        <v>122</v>
      </c>
      <c r="L425" s="46"/>
      <c r="M425" s="209" t="s">
        <v>19</v>
      </c>
      <c r="N425" s="210" t="s">
        <v>46</v>
      </c>
      <c r="O425" s="86"/>
      <c r="P425" s="211">
        <f>O425*H425</f>
        <v>0</v>
      </c>
      <c r="Q425" s="211">
        <v>1.863E-06</v>
      </c>
      <c r="R425" s="211">
        <f>Q425*H425</f>
        <v>0.000109917</v>
      </c>
      <c r="S425" s="211">
        <v>0</v>
      </c>
      <c r="T425" s="212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3" t="s">
        <v>123</v>
      </c>
      <c r="AT425" s="213" t="s">
        <v>118</v>
      </c>
      <c r="AU425" s="213" t="s">
        <v>85</v>
      </c>
      <c r="AY425" s="19" t="s">
        <v>116</v>
      </c>
      <c r="BE425" s="214">
        <f>IF(N425="základní",J425,0)</f>
        <v>0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19" t="s">
        <v>83</v>
      </c>
      <c r="BK425" s="214">
        <f>ROUND(I425*H425,2)</f>
        <v>0</v>
      </c>
      <c r="BL425" s="19" t="s">
        <v>123</v>
      </c>
      <c r="BM425" s="213" t="s">
        <v>654</v>
      </c>
    </row>
    <row r="426" s="2" customFormat="1">
      <c r="A426" s="40"/>
      <c r="B426" s="41"/>
      <c r="C426" s="42"/>
      <c r="D426" s="215" t="s">
        <v>125</v>
      </c>
      <c r="E426" s="42"/>
      <c r="F426" s="216" t="s">
        <v>655</v>
      </c>
      <c r="G426" s="42"/>
      <c r="H426" s="42"/>
      <c r="I426" s="217"/>
      <c r="J426" s="42"/>
      <c r="K426" s="42"/>
      <c r="L426" s="46"/>
      <c r="M426" s="218"/>
      <c r="N426" s="219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125</v>
      </c>
      <c r="AU426" s="19" t="s">
        <v>85</v>
      </c>
    </row>
    <row r="427" s="13" customFormat="1">
      <c r="A427" s="13"/>
      <c r="B427" s="220"/>
      <c r="C427" s="221"/>
      <c r="D427" s="215" t="s">
        <v>131</v>
      </c>
      <c r="E427" s="222" t="s">
        <v>19</v>
      </c>
      <c r="F427" s="223" t="s">
        <v>415</v>
      </c>
      <c r="G427" s="221"/>
      <c r="H427" s="222" t="s">
        <v>19</v>
      </c>
      <c r="I427" s="224"/>
      <c r="J427" s="221"/>
      <c r="K427" s="221"/>
      <c r="L427" s="225"/>
      <c r="M427" s="226"/>
      <c r="N427" s="227"/>
      <c r="O427" s="227"/>
      <c r="P427" s="227"/>
      <c r="Q427" s="227"/>
      <c r="R427" s="227"/>
      <c r="S427" s="227"/>
      <c r="T427" s="22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29" t="s">
        <v>131</v>
      </c>
      <c r="AU427" s="229" t="s">
        <v>85</v>
      </c>
      <c r="AV427" s="13" t="s">
        <v>83</v>
      </c>
      <c r="AW427" s="13" t="s">
        <v>37</v>
      </c>
      <c r="AX427" s="13" t="s">
        <v>75</v>
      </c>
      <c r="AY427" s="229" t="s">
        <v>116</v>
      </c>
    </row>
    <row r="428" s="14" customFormat="1">
      <c r="A428" s="14"/>
      <c r="B428" s="230"/>
      <c r="C428" s="231"/>
      <c r="D428" s="215" t="s">
        <v>131</v>
      </c>
      <c r="E428" s="232" t="s">
        <v>19</v>
      </c>
      <c r="F428" s="233" t="s">
        <v>656</v>
      </c>
      <c r="G428" s="231"/>
      <c r="H428" s="234">
        <v>59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0" t="s">
        <v>131</v>
      </c>
      <c r="AU428" s="240" t="s">
        <v>85</v>
      </c>
      <c r="AV428" s="14" t="s">
        <v>85</v>
      </c>
      <c r="AW428" s="14" t="s">
        <v>37</v>
      </c>
      <c r="AX428" s="14" t="s">
        <v>83</v>
      </c>
      <c r="AY428" s="240" t="s">
        <v>116</v>
      </c>
    </row>
    <row r="429" s="2" customFormat="1" ht="24.15" customHeight="1">
      <c r="A429" s="40"/>
      <c r="B429" s="41"/>
      <c r="C429" s="202" t="s">
        <v>657</v>
      </c>
      <c r="D429" s="202" t="s">
        <v>118</v>
      </c>
      <c r="E429" s="203" t="s">
        <v>658</v>
      </c>
      <c r="F429" s="204" t="s">
        <v>659</v>
      </c>
      <c r="G429" s="205" t="s">
        <v>171</v>
      </c>
      <c r="H429" s="206">
        <v>59</v>
      </c>
      <c r="I429" s="207"/>
      <c r="J429" s="208">
        <f>ROUND(I429*H429,2)</f>
        <v>0</v>
      </c>
      <c r="K429" s="204" t="s">
        <v>122</v>
      </c>
      <c r="L429" s="46"/>
      <c r="M429" s="209" t="s">
        <v>19</v>
      </c>
      <c r="N429" s="210" t="s">
        <v>46</v>
      </c>
      <c r="O429" s="86"/>
      <c r="P429" s="211">
        <f>O429*H429</f>
        <v>0</v>
      </c>
      <c r="Q429" s="211">
        <v>0.0001103</v>
      </c>
      <c r="R429" s="211">
        <f>Q429*H429</f>
        <v>0.0065076999999999999</v>
      </c>
      <c r="S429" s="211">
        <v>0</v>
      </c>
      <c r="T429" s="212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3" t="s">
        <v>123</v>
      </c>
      <c r="AT429" s="213" t="s">
        <v>118</v>
      </c>
      <c r="AU429" s="213" t="s">
        <v>85</v>
      </c>
      <c r="AY429" s="19" t="s">
        <v>116</v>
      </c>
      <c r="BE429" s="214">
        <f>IF(N429="základní",J429,0)</f>
        <v>0</v>
      </c>
      <c r="BF429" s="214">
        <f>IF(N429="snížená",J429,0)</f>
        <v>0</v>
      </c>
      <c r="BG429" s="214">
        <f>IF(N429="zákl. přenesená",J429,0)</f>
        <v>0</v>
      </c>
      <c r="BH429" s="214">
        <f>IF(N429="sníž. přenesená",J429,0)</f>
        <v>0</v>
      </c>
      <c r="BI429" s="214">
        <f>IF(N429="nulová",J429,0)</f>
        <v>0</v>
      </c>
      <c r="BJ429" s="19" t="s">
        <v>83</v>
      </c>
      <c r="BK429" s="214">
        <f>ROUND(I429*H429,2)</f>
        <v>0</v>
      </c>
      <c r="BL429" s="19" t="s">
        <v>123</v>
      </c>
      <c r="BM429" s="213" t="s">
        <v>660</v>
      </c>
    </row>
    <row r="430" s="2" customFormat="1">
      <c r="A430" s="40"/>
      <c r="B430" s="41"/>
      <c r="C430" s="42"/>
      <c r="D430" s="215" t="s">
        <v>125</v>
      </c>
      <c r="E430" s="42"/>
      <c r="F430" s="216" t="s">
        <v>661</v>
      </c>
      <c r="G430" s="42"/>
      <c r="H430" s="42"/>
      <c r="I430" s="217"/>
      <c r="J430" s="42"/>
      <c r="K430" s="42"/>
      <c r="L430" s="46"/>
      <c r="M430" s="218"/>
      <c r="N430" s="219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125</v>
      </c>
      <c r="AU430" s="19" t="s">
        <v>85</v>
      </c>
    </row>
    <row r="431" s="2" customFormat="1" ht="14.4" customHeight="1">
      <c r="A431" s="40"/>
      <c r="B431" s="41"/>
      <c r="C431" s="202" t="s">
        <v>662</v>
      </c>
      <c r="D431" s="202" t="s">
        <v>118</v>
      </c>
      <c r="E431" s="203" t="s">
        <v>663</v>
      </c>
      <c r="F431" s="204" t="s">
        <v>664</v>
      </c>
      <c r="G431" s="205" t="s">
        <v>121</v>
      </c>
      <c r="H431" s="206">
        <v>467</v>
      </c>
      <c r="I431" s="207"/>
      <c r="J431" s="208">
        <f>ROUND(I431*H431,2)</f>
        <v>0</v>
      </c>
      <c r="K431" s="204" t="s">
        <v>122</v>
      </c>
      <c r="L431" s="46"/>
      <c r="M431" s="209" t="s">
        <v>19</v>
      </c>
      <c r="N431" s="210" t="s">
        <v>46</v>
      </c>
      <c r="O431" s="86"/>
      <c r="P431" s="211">
        <f>O431*H431</f>
        <v>0</v>
      </c>
      <c r="Q431" s="211">
        <v>0</v>
      </c>
      <c r="R431" s="211">
        <f>Q431*H431</f>
        <v>0</v>
      </c>
      <c r="S431" s="211">
        <v>0.01</v>
      </c>
      <c r="T431" s="212">
        <f>S431*H431</f>
        <v>4.6699999999999999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3" t="s">
        <v>123</v>
      </c>
      <c r="AT431" s="213" t="s">
        <v>118</v>
      </c>
      <c r="AU431" s="213" t="s">
        <v>85</v>
      </c>
      <c r="AY431" s="19" t="s">
        <v>116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19" t="s">
        <v>83</v>
      </c>
      <c r="BK431" s="214">
        <f>ROUND(I431*H431,2)</f>
        <v>0</v>
      </c>
      <c r="BL431" s="19" t="s">
        <v>123</v>
      </c>
      <c r="BM431" s="213" t="s">
        <v>665</v>
      </c>
    </row>
    <row r="432" s="2" customFormat="1">
      <c r="A432" s="40"/>
      <c r="B432" s="41"/>
      <c r="C432" s="42"/>
      <c r="D432" s="215" t="s">
        <v>125</v>
      </c>
      <c r="E432" s="42"/>
      <c r="F432" s="216" t="s">
        <v>666</v>
      </c>
      <c r="G432" s="42"/>
      <c r="H432" s="42"/>
      <c r="I432" s="217"/>
      <c r="J432" s="42"/>
      <c r="K432" s="42"/>
      <c r="L432" s="46"/>
      <c r="M432" s="218"/>
      <c r="N432" s="219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125</v>
      </c>
      <c r="AU432" s="19" t="s">
        <v>85</v>
      </c>
    </row>
    <row r="433" s="13" customFormat="1">
      <c r="A433" s="13"/>
      <c r="B433" s="220"/>
      <c r="C433" s="221"/>
      <c r="D433" s="215" t="s">
        <v>131</v>
      </c>
      <c r="E433" s="222" t="s">
        <v>19</v>
      </c>
      <c r="F433" s="223" t="s">
        <v>415</v>
      </c>
      <c r="G433" s="221"/>
      <c r="H433" s="222" t="s">
        <v>19</v>
      </c>
      <c r="I433" s="224"/>
      <c r="J433" s="221"/>
      <c r="K433" s="221"/>
      <c r="L433" s="225"/>
      <c r="M433" s="226"/>
      <c r="N433" s="227"/>
      <c r="O433" s="227"/>
      <c r="P433" s="227"/>
      <c r="Q433" s="227"/>
      <c r="R433" s="227"/>
      <c r="S433" s="227"/>
      <c r="T433" s="22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29" t="s">
        <v>131</v>
      </c>
      <c r="AU433" s="229" t="s">
        <v>85</v>
      </c>
      <c r="AV433" s="13" t="s">
        <v>83</v>
      </c>
      <c r="AW433" s="13" t="s">
        <v>37</v>
      </c>
      <c r="AX433" s="13" t="s">
        <v>75</v>
      </c>
      <c r="AY433" s="229" t="s">
        <v>116</v>
      </c>
    </row>
    <row r="434" s="14" customFormat="1">
      <c r="A434" s="14"/>
      <c r="B434" s="230"/>
      <c r="C434" s="231"/>
      <c r="D434" s="215" t="s">
        <v>131</v>
      </c>
      <c r="E434" s="232" t="s">
        <v>19</v>
      </c>
      <c r="F434" s="233" t="s">
        <v>667</v>
      </c>
      <c r="G434" s="231"/>
      <c r="H434" s="234">
        <v>467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0" t="s">
        <v>131</v>
      </c>
      <c r="AU434" s="240" t="s">
        <v>85</v>
      </c>
      <c r="AV434" s="14" t="s">
        <v>85</v>
      </c>
      <c r="AW434" s="14" t="s">
        <v>37</v>
      </c>
      <c r="AX434" s="14" t="s">
        <v>83</v>
      </c>
      <c r="AY434" s="240" t="s">
        <v>116</v>
      </c>
    </row>
    <row r="435" s="2" customFormat="1" ht="24.15" customHeight="1">
      <c r="A435" s="40"/>
      <c r="B435" s="41"/>
      <c r="C435" s="202" t="s">
        <v>668</v>
      </c>
      <c r="D435" s="202" t="s">
        <v>118</v>
      </c>
      <c r="E435" s="203" t="s">
        <v>669</v>
      </c>
      <c r="F435" s="204" t="s">
        <v>670</v>
      </c>
      <c r="G435" s="205" t="s">
        <v>137</v>
      </c>
      <c r="H435" s="206">
        <v>9</v>
      </c>
      <c r="I435" s="207"/>
      <c r="J435" s="208">
        <f>ROUND(I435*H435,2)</f>
        <v>0</v>
      </c>
      <c r="K435" s="204" t="s">
        <v>122</v>
      </c>
      <c r="L435" s="46"/>
      <c r="M435" s="209" t="s">
        <v>19</v>
      </c>
      <c r="N435" s="210" t="s">
        <v>46</v>
      </c>
      <c r="O435" s="86"/>
      <c r="P435" s="211">
        <f>O435*H435</f>
        <v>0</v>
      </c>
      <c r="Q435" s="211">
        <v>0</v>
      </c>
      <c r="R435" s="211">
        <f>Q435*H435</f>
        <v>0</v>
      </c>
      <c r="S435" s="211">
        <v>0.082000000000000003</v>
      </c>
      <c r="T435" s="212">
        <f>S435*H435</f>
        <v>0.73799999999999999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3" t="s">
        <v>123</v>
      </c>
      <c r="AT435" s="213" t="s">
        <v>118</v>
      </c>
      <c r="AU435" s="213" t="s">
        <v>85</v>
      </c>
      <c r="AY435" s="19" t="s">
        <v>116</v>
      </c>
      <c r="BE435" s="214">
        <f>IF(N435="základní",J435,0)</f>
        <v>0</v>
      </c>
      <c r="BF435" s="214">
        <f>IF(N435="snížená",J435,0)</f>
        <v>0</v>
      </c>
      <c r="BG435" s="214">
        <f>IF(N435="zákl. přenesená",J435,0)</f>
        <v>0</v>
      </c>
      <c r="BH435" s="214">
        <f>IF(N435="sníž. přenesená",J435,0)</f>
        <v>0</v>
      </c>
      <c r="BI435" s="214">
        <f>IF(N435="nulová",J435,0)</f>
        <v>0</v>
      </c>
      <c r="BJ435" s="19" t="s">
        <v>83</v>
      </c>
      <c r="BK435" s="214">
        <f>ROUND(I435*H435,2)</f>
        <v>0</v>
      </c>
      <c r="BL435" s="19" t="s">
        <v>123</v>
      </c>
      <c r="BM435" s="213" t="s">
        <v>671</v>
      </c>
    </row>
    <row r="436" s="2" customFormat="1">
      <c r="A436" s="40"/>
      <c r="B436" s="41"/>
      <c r="C436" s="42"/>
      <c r="D436" s="215" t="s">
        <v>125</v>
      </c>
      <c r="E436" s="42"/>
      <c r="F436" s="216" t="s">
        <v>672</v>
      </c>
      <c r="G436" s="42"/>
      <c r="H436" s="42"/>
      <c r="I436" s="217"/>
      <c r="J436" s="42"/>
      <c r="K436" s="42"/>
      <c r="L436" s="46"/>
      <c r="M436" s="218"/>
      <c r="N436" s="219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125</v>
      </c>
      <c r="AU436" s="19" t="s">
        <v>85</v>
      </c>
    </row>
    <row r="437" s="13" customFormat="1">
      <c r="A437" s="13"/>
      <c r="B437" s="220"/>
      <c r="C437" s="221"/>
      <c r="D437" s="215" t="s">
        <v>131</v>
      </c>
      <c r="E437" s="222" t="s">
        <v>19</v>
      </c>
      <c r="F437" s="223" t="s">
        <v>132</v>
      </c>
      <c r="G437" s="221"/>
      <c r="H437" s="222" t="s">
        <v>19</v>
      </c>
      <c r="I437" s="224"/>
      <c r="J437" s="221"/>
      <c r="K437" s="221"/>
      <c r="L437" s="225"/>
      <c r="M437" s="226"/>
      <c r="N437" s="227"/>
      <c r="O437" s="227"/>
      <c r="P437" s="227"/>
      <c r="Q437" s="227"/>
      <c r="R437" s="227"/>
      <c r="S437" s="227"/>
      <c r="T437" s="22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29" t="s">
        <v>131</v>
      </c>
      <c r="AU437" s="229" t="s">
        <v>85</v>
      </c>
      <c r="AV437" s="13" t="s">
        <v>83</v>
      </c>
      <c r="AW437" s="13" t="s">
        <v>37</v>
      </c>
      <c r="AX437" s="13" t="s">
        <v>75</v>
      </c>
      <c r="AY437" s="229" t="s">
        <v>116</v>
      </c>
    </row>
    <row r="438" s="14" customFormat="1">
      <c r="A438" s="14"/>
      <c r="B438" s="230"/>
      <c r="C438" s="231"/>
      <c r="D438" s="215" t="s">
        <v>131</v>
      </c>
      <c r="E438" s="232" t="s">
        <v>19</v>
      </c>
      <c r="F438" s="233" t="s">
        <v>673</v>
      </c>
      <c r="G438" s="231"/>
      <c r="H438" s="234">
        <v>7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0" t="s">
        <v>131</v>
      </c>
      <c r="AU438" s="240" t="s">
        <v>85</v>
      </c>
      <c r="AV438" s="14" t="s">
        <v>85</v>
      </c>
      <c r="AW438" s="14" t="s">
        <v>37</v>
      </c>
      <c r="AX438" s="14" t="s">
        <v>75</v>
      </c>
      <c r="AY438" s="240" t="s">
        <v>116</v>
      </c>
    </row>
    <row r="439" s="14" customFormat="1">
      <c r="A439" s="14"/>
      <c r="B439" s="230"/>
      <c r="C439" s="231"/>
      <c r="D439" s="215" t="s">
        <v>131</v>
      </c>
      <c r="E439" s="232" t="s">
        <v>19</v>
      </c>
      <c r="F439" s="233" t="s">
        <v>674</v>
      </c>
      <c r="G439" s="231"/>
      <c r="H439" s="234">
        <v>2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0" t="s">
        <v>131</v>
      </c>
      <c r="AU439" s="240" t="s">
        <v>85</v>
      </c>
      <c r="AV439" s="14" t="s">
        <v>85</v>
      </c>
      <c r="AW439" s="14" t="s">
        <v>37</v>
      </c>
      <c r="AX439" s="14" t="s">
        <v>75</v>
      </c>
      <c r="AY439" s="240" t="s">
        <v>116</v>
      </c>
    </row>
    <row r="440" s="15" customFormat="1">
      <c r="A440" s="15"/>
      <c r="B440" s="241"/>
      <c r="C440" s="242"/>
      <c r="D440" s="215" t="s">
        <v>131</v>
      </c>
      <c r="E440" s="243" t="s">
        <v>19</v>
      </c>
      <c r="F440" s="244" t="s">
        <v>162</v>
      </c>
      <c r="G440" s="242"/>
      <c r="H440" s="245">
        <v>9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1" t="s">
        <v>131</v>
      </c>
      <c r="AU440" s="251" t="s">
        <v>85</v>
      </c>
      <c r="AV440" s="15" t="s">
        <v>123</v>
      </c>
      <c r="AW440" s="15" t="s">
        <v>37</v>
      </c>
      <c r="AX440" s="15" t="s">
        <v>83</v>
      </c>
      <c r="AY440" s="251" t="s">
        <v>116</v>
      </c>
    </row>
    <row r="441" s="2" customFormat="1" ht="14.4" customHeight="1">
      <c r="A441" s="40"/>
      <c r="B441" s="41"/>
      <c r="C441" s="202" t="s">
        <v>675</v>
      </c>
      <c r="D441" s="202" t="s">
        <v>118</v>
      </c>
      <c r="E441" s="203" t="s">
        <v>676</v>
      </c>
      <c r="F441" s="204" t="s">
        <v>677</v>
      </c>
      <c r="G441" s="205" t="s">
        <v>137</v>
      </c>
      <c r="H441" s="206">
        <v>1</v>
      </c>
      <c r="I441" s="207"/>
      <c r="J441" s="208">
        <f>ROUND(I441*H441,2)</f>
        <v>0</v>
      </c>
      <c r="K441" s="204" t="s">
        <v>19</v>
      </c>
      <c r="L441" s="46"/>
      <c r="M441" s="209" t="s">
        <v>19</v>
      </c>
      <c r="N441" s="210" t="s">
        <v>46</v>
      </c>
      <c r="O441" s="86"/>
      <c r="P441" s="211">
        <f>O441*H441</f>
        <v>0</v>
      </c>
      <c r="Q441" s="211">
        <v>0</v>
      </c>
      <c r="R441" s="211">
        <f>Q441*H441</f>
        <v>0</v>
      </c>
      <c r="S441" s="211">
        <v>0</v>
      </c>
      <c r="T441" s="212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3" t="s">
        <v>123</v>
      </c>
      <c r="AT441" s="213" t="s">
        <v>118</v>
      </c>
      <c r="AU441" s="213" t="s">
        <v>85</v>
      </c>
      <c r="AY441" s="19" t="s">
        <v>116</v>
      </c>
      <c r="BE441" s="214">
        <f>IF(N441="základní",J441,0)</f>
        <v>0</v>
      </c>
      <c r="BF441" s="214">
        <f>IF(N441="snížená",J441,0)</f>
        <v>0</v>
      </c>
      <c r="BG441" s="214">
        <f>IF(N441="zákl. přenesená",J441,0)</f>
        <v>0</v>
      </c>
      <c r="BH441" s="214">
        <f>IF(N441="sníž. přenesená",J441,0)</f>
        <v>0</v>
      </c>
      <c r="BI441" s="214">
        <f>IF(N441="nulová",J441,0)</f>
        <v>0</v>
      </c>
      <c r="BJ441" s="19" t="s">
        <v>83</v>
      </c>
      <c r="BK441" s="214">
        <f>ROUND(I441*H441,2)</f>
        <v>0</v>
      </c>
      <c r="BL441" s="19" t="s">
        <v>123</v>
      </c>
      <c r="BM441" s="213" t="s">
        <v>678</v>
      </c>
    </row>
    <row r="442" s="2" customFormat="1" ht="14.4" customHeight="1">
      <c r="A442" s="40"/>
      <c r="B442" s="41"/>
      <c r="C442" s="202" t="s">
        <v>679</v>
      </c>
      <c r="D442" s="202" t="s">
        <v>118</v>
      </c>
      <c r="E442" s="203" t="s">
        <v>680</v>
      </c>
      <c r="F442" s="204" t="s">
        <v>681</v>
      </c>
      <c r="G442" s="205" t="s">
        <v>171</v>
      </c>
      <c r="H442" s="206">
        <v>101</v>
      </c>
      <c r="I442" s="207"/>
      <c r="J442" s="208">
        <f>ROUND(I442*H442,2)</f>
        <v>0</v>
      </c>
      <c r="K442" s="204" t="s">
        <v>19</v>
      </c>
      <c r="L442" s="46"/>
      <c r="M442" s="209" t="s">
        <v>19</v>
      </c>
      <c r="N442" s="210" t="s">
        <v>46</v>
      </c>
      <c r="O442" s="86"/>
      <c r="P442" s="211">
        <f>O442*H442</f>
        <v>0</v>
      </c>
      <c r="Q442" s="211">
        <v>0</v>
      </c>
      <c r="R442" s="211">
        <f>Q442*H442</f>
        <v>0</v>
      </c>
      <c r="S442" s="211">
        <v>0</v>
      </c>
      <c r="T442" s="212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3" t="s">
        <v>123</v>
      </c>
      <c r="AT442" s="213" t="s">
        <v>118</v>
      </c>
      <c r="AU442" s="213" t="s">
        <v>85</v>
      </c>
      <c r="AY442" s="19" t="s">
        <v>116</v>
      </c>
      <c r="BE442" s="214">
        <f>IF(N442="základní",J442,0)</f>
        <v>0</v>
      </c>
      <c r="BF442" s="214">
        <f>IF(N442="snížená",J442,0)</f>
        <v>0</v>
      </c>
      <c r="BG442" s="214">
        <f>IF(N442="zákl. přenesená",J442,0)</f>
        <v>0</v>
      </c>
      <c r="BH442" s="214">
        <f>IF(N442="sníž. přenesená",J442,0)</f>
        <v>0</v>
      </c>
      <c r="BI442" s="214">
        <f>IF(N442="nulová",J442,0)</f>
        <v>0</v>
      </c>
      <c r="BJ442" s="19" t="s">
        <v>83</v>
      </c>
      <c r="BK442" s="214">
        <f>ROUND(I442*H442,2)</f>
        <v>0</v>
      </c>
      <c r="BL442" s="19" t="s">
        <v>123</v>
      </c>
      <c r="BM442" s="213" t="s">
        <v>682</v>
      </c>
    </row>
    <row r="443" s="13" customFormat="1">
      <c r="A443" s="13"/>
      <c r="B443" s="220"/>
      <c r="C443" s="221"/>
      <c r="D443" s="215" t="s">
        <v>131</v>
      </c>
      <c r="E443" s="222" t="s">
        <v>19</v>
      </c>
      <c r="F443" s="223" t="s">
        <v>415</v>
      </c>
      <c r="G443" s="221"/>
      <c r="H443" s="222" t="s">
        <v>19</v>
      </c>
      <c r="I443" s="224"/>
      <c r="J443" s="221"/>
      <c r="K443" s="221"/>
      <c r="L443" s="225"/>
      <c r="M443" s="226"/>
      <c r="N443" s="227"/>
      <c r="O443" s="227"/>
      <c r="P443" s="227"/>
      <c r="Q443" s="227"/>
      <c r="R443" s="227"/>
      <c r="S443" s="227"/>
      <c r="T443" s="22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29" t="s">
        <v>131</v>
      </c>
      <c r="AU443" s="229" t="s">
        <v>85</v>
      </c>
      <c r="AV443" s="13" t="s">
        <v>83</v>
      </c>
      <c r="AW443" s="13" t="s">
        <v>37</v>
      </c>
      <c r="AX443" s="13" t="s">
        <v>75</v>
      </c>
      <c r="AY443" s="229" t="s">
        <v>116</v>
      </c>
    </row>
    <row r="444" s="14" customFormat="1">
      <c r="A444" s="14"/>
      <c r="B444" s="230"/>
      <c r="C444" s="231"/>
      <c r="D444" s="215" t="s">
        <v>131</v>
      </c>
      <c r="E444" s="232" t="s">
        <v>19</v>
      </c>
      <c r="F444" s="233" t="s">
        <v>683</v>
      </c>
      <c r="G444" s="231"/>
      <c r="H444" s="234">
        <v>101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0" t="s">
        <v>131</v>
      </c>
      <c r="AU444" s="240" t="s">
        <v>85</v>
      </c>
      <c r="AV444" s="14" t="s">
        <v>85</v>
      </c>
      <c r="AW444" s="14" t="s">
        <v>37</v>
      </c>
      <c r="AX444" s="14" t="s">
        <v>83</v>
      </c>
      <c r="AY444" s="240" t="s">
        <v>116</v>
      </c>
    </row>
    <row r="445" s="12" customFormat="1" ht="20.88" customHeight="1">
      <c r="A445" s="12"/>
      <c r="B445" s="186"/>
      <c r="C445" s="187"/>
      <c r="D445" s="188" t="s">
        <v>74</v>
      </c>
      <c r="E445" s="200" t="s">
        <v>675</v>
      </c>
      <c r="F445" s="200" t="s">
        <v>684</v>
      </c>
      <c r="G445" s="187"/>
      <c r="H445" s="187"/>
      <c r="I445" s="190"/>
      <c r="J445" s="201">
        <f>BK445</f>
        <v>0</v>
      </c>
      <c r="K445" s="187"/>
      <c r="L445" s="192"/>
      <c r="M445" s="193"/>
      <c r="N445" s="194"/>
      <c r="O445" s="194"/>
      <c r="P445" s="195">
        <f>SUM(P446:P473)</f>
        <v>0</v>
      </c>
      <c r="Q445" s="194"/>
      <c r="R445" s="195">
        <f>SUM(R446:R473)</f>
        <v>0</v>
      </c>
      <c r="S445" s="194"/>
      <c r="T445" s="196">
        <f>SUM(T446:T473)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197" t="s">
        <v>83</v>
      </c>
      <c r="AT445" s="198" t="s">
        <v>74</v>
      </c>
      <c r="AU445" s="198" t="s">
        <v>85</v>
      </c>
      <c r="AY445" s="197" t="s">
        <v>116</v>
      </c>
      <c r="BK445" s="199">
        <f>SUM(BK446:BK473)</f>
        <v>0</v>
      </c>
    </row>
    <row r="446" s="2" customFormat="1" ht="24.15" customHeight="1">
      <c r="A446" s="40"/>
      <c r="B446" s="41"/>
      <c r="C446" s="202" t="s">
        <v>685</v>
      </c>
      <c r="D446" s="202" t="s">
        <v>118</v>
      </c>
      <c r="E446" s="203" t="s">
        <v>686</v>
      </c>
      <c r="F446" s="204" t="s">
        <v>687</v>
      </c>
      <c r="G446" s="205" t="s">
        <v>290</v>
      </c>
      <c r="H446" s="206">
        <v>74.689999999999998</v>
      </c>
      <c r="I446" s="207"/>
      <c r="J446" s="208">
        <f>ROUND(I446*H446,2)</f>
        <v>0</v>
      </c>
      <c r="K446" s="204" t="s">
        <v>122</v>
      </c>
      <c r="L446" s="46"/>
      <c r="M446" s="209" t="s">
        <v>19</v>
      </c>
      <c r="N446" s="210" t="s">
        <v>46</v>
      </c>
      <c r="O446" s="86"/>
      <c r="P446" s="211">
        <f>O446*H446</f>
        <v>0</v>
      </c>
      <c r="Q446" s="211">
        <v>0</v>
      </c>
      <c r="R446" s="211">
        <f>Q446*H446</f>
        <v>0</v>
      </c>
      <c r="S446" s="211">
        <v>0</v>
      </c>
      <c r="T446" s="212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3" t="s">
        <v>123</v>
      </c>
      <c r="AT446" s="213" t="s">
        <v>118</v>
      </c>
      <c r="AU446" s="213" t="s">
        <v>134</v>
      </c>
      <c r="AY446" s="19" t="s">
        <v>116</v>
      </c>
      <c r="BE446" s="214">
        <f>IF(N446="základní",J446,0)</f>
        <v>0</v>
      </c>
      <c r="BF446" s="214">
        <f>IF(N446="snížená",J446,0)</f>
        <v>0</v>
      </c>
      <c r="BG446" s="214">
        <f>IF(N446="zákl. přenesená",J446,0)</f>
        <v>0</v>
      </c>
      <c r="BH446" s="214">
        <f>IF(N446="sníž. přenesená",J446,0)</f>
        <v>0</v>
      </c>
      <c r="BI446" s="214">
        <f>IF(N446="nulová",J446,0)</f>
        <v>0</v>
      </c>
      <c r="BJ446" s="19" t="s">
        <v>83</v>
      </c>
      <c r="BK446" s="214">
        <f>ROUND(I446*H446,2)</f>
        <v>0</v>
      </c>
      <c r="BL446" s="19" t="s">
        <v>123</v>
      </c>
      <c r="BM446" s="213" t="s">
        <v>688</v>
      </c>
    </row>
    <row r="447" s="2" customFormat="1">
      <c r="A447" s="40"/>
      <c r="B447" s="41"/>
      <c r="C447" s="42"/>
      <c r="D447" s="215" t="s">
        <v>125</v>
      </c>
      <c r="E447" s="42"/>
      <c r="F447" s="216" t="s">
        <v>689</v>
      </c>
      <c r="G447" s="42"/>
      <c r="H447" s="42"/>
      <c r="I447" s="217"/>
      <c r="J447" s="42"/>
      <c r="K447" s="42"/>
      <c r="L447" s="46"/>
      <c r="M447" s="218"/>
      <c r="N447" s="219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125</v>
      </c>
      <c r="AU447" s="19" t="s">
        <v>134</v>
      </c>
    </row>
    <row r="448" s="14" customFormat="1">
      <c r="A448" s="14"/>
      <c r="B448" s="230"/>
      <c r="C448" s="231"/>
      <c r="D448" s="215" t="s">
        <v>131</v>
      </c>
      <c r="E448" s="232" t="s">
        <v>19</v>
      </c>
      <c r="F448" s="233" t="s">
        <v>690</v>
      </c>
      <c r="G448" s="231"/>
      <c r="H448" s="234">
        <v>4.6699999999999999</v>
      </c>
      <c r="I448" s="235"/>
      <c r="J448" s="231"/>
      <c r="K448" s="231"/>
      <c r="L448" s="236"/>
      <c r="M448" s="237"/>
      <c r="N448" s="238"/>
      <c r="O448" s="238"/>
      <c r="P448" s="238"/>
      <c r="Q448" s="238"/>
      <c r="R448" s="238"/>
      <c r="S448" s="238"/>
      <c r="T448" s="23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0" t="s">
        <v>131</v>
      </c>
      <c r="AU448" s="240" t="s">
        <v>134</v>
      </c>
      <c r="AV448" s="14" t="s">
        <v>85</v>
      </c>
      <c r="AW448" s="14" t="s">
        <v>37</v>
      </c>
      <c r="AX448" s="14" t="s">
        <v>75</v>
      </c>
      <c r="AY448" s="240" t="s">
        <v>116</v>
      </c>
    </row>
    <row r="449" s="14" customFormat="1">
      <c r="A449" s="14"/>
      <c r="B449" s="230"/>
      <c r="C449" s="231"/>
      <c r="D449" s="215" t="s">
        <v>131</v>
      </c>
      <c r="E449" s="232" t="s">
        <v>19</v>
      </c>
      <c r="F449" s="233" t="s">
        <v>691</v>
      </c>
      <c r="G449" s="231"/>
      <c r="H449" s="234">
        <v>70.019999999999996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0" t="s">
        <v>131</v>
      </c>
      <c r="AU449" s="240" t="s">
        <v>134</v>
      </c>
      <c r="AV449" s="14" t="s">
        <v>85</v>
      </c>
      <c r="AW449" s="14" t="s">
        <v>37</v>
      </c>
      <c r="AX449" s="14" t="s">
        <v>75</v>
      </c>
      <c r="AY449" s="240" t="s">
        <v>116</v>
      </c>
    </row>
    <row r="450" s="15" customFormat="1">
      <c r="A450" s="15"/>
      <c r="B450" s="241"/>
      <c r="C450" s="242"/>
      <c r="D450" s="215" t="s">
        <v>131</v>
      </c>
      <c r="E450" s="243" t="s">
        <v>19</v>
      </c>
      <c r="F450" s="244" t="s">
        <v>162</v>
      </c>
      <c r="G450" s="242"/>
      <c r="H450" s="245">
        <v>74.689999999999998</v>
      </c>
      <c r="I450" s="246"/>
      <c r="J450" s="242"/>
      <c r="K450" s="242"/>
      <c r="L450" s="247"/>
      <c r="M450" s="248"/>
      <c r="N450" s="249"/>
      <c r="O450" s="249"/>
      <c r="P450" s="249"/>
      <c r="Q450" s="249"/>
      <c r="R450" s="249"/>
      <c r="S450" s="249"/>
      <c r="T450" s="25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1" t="s">
        <v>131</v>
      </c>
      <c r="AU450" s="251" t="s">
        <v>134</v>
      </c>
      <c r="AV450" s="15" t="s">
        <v>123</v>
      </c>
      <c r="AW450" s="15" t="s">
        <v>37</v>
      </c>
      <c r="AX450" s="15" t="s">
        <v>83</v>
      </c>
      <c r="AY450" s="251" t="s">
        <v>116</v>
      </c>
    </row>
    <row r="451" s="2" customFormat="1" ht="24.15" customHeight="1">
      <c r="A451" s="40"/>
      <c r="B451" s="41"/>
      <c r="C451" s="202" t="s">
        <v>692</v>
      </c>
      <c r="D451" s="202" t="s">
        <v>118</v>
      </c>
      <c r="E451" s="203" t="s">
        <v>693</v>
      </c>
      <c r="F451" s="204" t="s">
        <v>694</v>
      </c>
      <c r="G451" s="205" t="s">
        <v>290</v>
      </c>
      <c r="H451" s="206">
        <v>970.97000000000003</v>
      </c>
      <c r="I451" s="207"/>
      <c r="J451" s="208">
        <f>ROUND(I451*H451,2)</f>
        <v>0</v>
      </c>
      <c r="K451" s="204" t="s">
        <v>122</v>
      </c>
      <c r="L451" s="46"/>
      <c r="M451" s="209" t="s">
        <v>19</v>
      </c>
      <c r="N451" s="210" t="s">
        <v>46</v>
      </c>
      <c r="O451" s="86"/>
      <c r="P451" s="211">
        <f>O451*H451</f>
        <v>0</v>
      </c>
      <c r="Q451" s="211">
        <v>0</v>
      </c>
      <c r="R451" s="211">
        <f>Q451*H451</f>
        <v>0</v>
      </c>
      <c r="S451" s="211">
        <v>0</v>
      </c>
      <c r="T451" s="212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3" t="s">
        <v>123</v>
      </c>
      <c r="AT451" s="213" t="s">
        <v>118</v>
      </c>
      <c r="AU451" s="213" t="s">
        <v>134</v>
      </c>
      <c r="AY451" s="19" t="s">
        <v>116</v>
      </c>
      <c r="BE451" s="214">
        <f>IF(N451="základní",J451,0)</f>
        <v>0</v>
      </c>
      <c r="BF451" s="214">
        <f>IF(N451="snížená",J451,0)</f>
        <v>0</v>
      </c>
      <c r="BG451" s="214">
        <f>IF(N451="zákl. přenesená",J451,0)</f>
        <v>0</v>
      </c>
      <c r="BH451" s="214">
        <f>IF(N451="sníž. přenesená",J451,0)</f>
        <v>0</v>
      </c>
      <c r="BI451" s="214">
        <f>IF(N451="nulová",J451,0)</f>
        <v>0</v>
      </c>
      <c r="BJ451" s="19" t="s">
        <v>83</v>
      </c>
      <c r="BK451" s="214">
        <f>ROUND(I451*H451,2)</f>
        <v>0</v>
      </c>
      <c r="BL451" s="19" t="s">
        <v>123</v>
      </c>
      <c r="BM451" s="213" t="s">
        <v>695</v>
      </c>
    </row>
    <row r="452" s="2" customFormat="1">
      <c r="A452" s="40"/>
      <c r="B452" s="41"/>
      <c r="C452" s="42"/>
      <c r="D452" s="215" t="s">
        <v>125</v>
      </c>
      <c r="E452" s="42"/>
      <c r="F452" s="216" t="s">
        <v>689</v>
      </c>
      <c r="G452" s="42"/>
      <c r="H452" s="42"/>
      <c r="I452" s="217"/>
      <c r="J452" s="42"/>
      <c r="K452" s="42"/>
      <c r="L452" s="46"/>
      <c r="M452" s="218"/>
      <c r="N452" s="219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125</v>
      </c>
      <c r="AU452" s="19" t="s">
        <v>134</v>
      </c>
    </row>
    <row r="453" s="14" customFormat="1">
      <c r="A453" s="14"/>
      <c r="B453" s="230"/>
      <c r="C453" s="231"/>
      <c r="D453" s="215" t="s">
        <v>131</v>
      </c>
      <c r="E453" s="232" t="s">
        <v>19</v>
      </c>
      <c r="F453" s="233" t="s">
        <v>696</v>
      </c>
      <c r="G453" s="231"/>
      <c r="H453" s="234">
        <v>970.97000000000003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0" t="s">
        <v>131</v>
      </c>
      <c r="AU453" s="240" t="s">
        <v>134</v>
      </c>
      <c r="AV453" s="14" t="s">
        <v>85</v>
      </c>
      <c r="AW453" s="14" t="s">
        <v>37</v>
      </c>
      <c r="AX453" s="14" t="s">
        <v>83</v>
      </c>
      <c r="AY453" s="240" t="s">
        <v>116</v>
      </c>
    </row>
    <row r="454" s="2" customFormat="1" ht="24.15" customHeight="1">
      <c r="A454" s="40"/>
      <c r="B454" s="41"/>
      <c r="C454" s="202" t="s">
        <v>697</v>
      </c>
      <c r="D454" s="202" t="s">
        <v>118</v>
      </c>
      <c r="E454" s="203" t="s">
        <v>698</v>
      </c>
      <c r="F454" s="204" t="s">
        <v>699</v>
      </c>
      <c r="G454" s="205" t="s">
        <v>290</v>
      </c>
      <c r="H454" s="206">
        <v>217.16</v>
      </c>
      <c r="I454" s="207"/>
      <c r="J454" s="208">
        <f>ROUND(I454*H454,2)</f>
        <v>0</v>
      </c>
      <c r="K454" s="204" t="s">
        <v>122</v>
      </c>
      <c r="L454" s="46"/>
      <c r="M454" s="209" t="s">
        <v>19</v>
      </c>
      <c r="N454" s="210" t="s">
        <v>46</v>
      </c>
      <c r="O454" s="86"/>
      <c r="P454" s="211">
        <f>O454*H454</f>
        <v>0</v>
      </c>
      <c r="Q454" s="211">
        <v>0</v>
      </c>
      <c r="R454" s="211">
        <f>Q454*H454</f>
        <v>0</v>
      </c>
      <c r="S454" s="211">
        <v>0</v>
      </c>
      <c r="T454" s="212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3" t="s">
        <v>123</v>
      </c>
      <c r="AT454" s="213" t="s">
        <v>118</v>
      </c>
      <c r="AU454" s="213" t="s">
        <v>134</v>
      </c>
      <c r="AY454" s="19" t="s">
        <v>116</v>
      </c>
      <c r="BE454" s="214">
        <f>IF(N454="základní",J454,0)</f>
        <v>0</v>
      </c>
      <c r="BF454" s="214">
        <f>IF(N454="snížená",J454,0)</f>
        <v>0</v>
      </c>
      <c r="BG454" s="214">
        <f>IF(N454="zákl. přenesená",J454,0)</f>
        <v>0</v>
      </c>
      <c r="BH454" s="214">
        <f>IF(N454="sníž. přenesená",J454,0)</f>
        <v>0</v>
      </c>
      <c r="BI454" s="214">
        <f>IF(N454="nulová",J454,0)</f>
        <v>0</v>
      </c>
      <c r="BJ454" s="19" t="s">
        <v>83</v>
      </c>
      <c r="BK454" s="214">
        <f>ROUND(I454*H454,2)</f>
        <v>0</v>
      </c>
      <c r="BL454" s="19" t="s">
        <v>123</v>
      </c>
      <c r="BM454" s="213" t="s">
        <v>700</v>
      </c>
    </row>
    <row r="455" s="2" customFormat="1">
      <c r="A455" s="40"/>
      <c r="B455" s="41"/>
      <c r="C455" s="42"/>
      <c r="D455" s="215" t="s">
        <v>125</v>
      </c>
      <c r="E455" s="42"/>
      <c r="F455" s="216" t="s">
        <v>689</v>
      </c>
      <c r="G455" s="42"/>
      <c r="H455" s="42"/>
      <c r="I455" s="217"/>
      <c r="J455" s="42"/>
      <c r="K455" s="42"/>
      <c r="L455" s="46"/>
      <c r="M455" s="218"/>
      <c r="N455" s="219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125</v>
      </c>
      <c r="AU455" s="19" t="s">
        <v>134</v>
      </c>
    </row>
    <row r="456" s="14" customFormat="1">
      <c r="A456" s="14"/>
      <c r="B456" s="230"/>
      <c r="C456" s="231"/>
      <c r="D456" s="215" t="s">
        <v>131</v>
      </c>
      <c r="E456" s="232" t="s">
        <v>19</v>
      </c>
      <c r="F456" s="233" t="s">
        <v>701</v>
      </c>
      <c r="G456" s="231"/>
      <c r="H456" s="234">
        <v>217.16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0" t="s">
        <v>131</v>
      </c>
      <c r="AU456" s="240" t="s">
        <v>134</v>
      </c>
      <c r="AV456" s="14" t="s">
        <v>85</v>
      </c>
      <c r="AW456" s="14" t="s">
        <v>37</v>
      </c>
      <c r="AX456" s="14" t="s">
        <v>83</v>
      </c>
      <c r="AY456" s="240" t="s">
        <v>116</v>
      </c>
    </row>
    <row r="457" s="2" customFormat="1" ht="24.15" customHeight="1">
      <c r="A457" s="40"/>
      <c r="B457" s="41"/>
      <c r="C457" s="202" t="s">
        <v>702</v>
      </c>
      <c r="D457" s="202" t="s">
        <v>118</v>
      </c>
      <c r="E457" s="203" t="s">
        <v>703</v>
      </c>
      <c r="F457" s="204" t="s">
        <v>694</v>
      </c>
      <c r="G457" s="205" t="s">
        <v>290</v>
      </c>
      <c r="H457" s="206">
        <v>2823.0799999999999</v>
      </c>
      <c r="I457" s="207"/>
      <c r="J457" s="208">
        <f>ROUND(I457*H457,2)</f>
        <v>0</v>
      </c>
      <c r="K457" s="204" t="s">
        <v>122</v>
      </c>
      <c r="L457" s="46"/>
      <c r="M457" s="209" t="s">
        <v>19</v>
      </c>
      <c r="N457" s="210" t="s">
        <v>46</v>
      </c>
      <c r="O457" s="86"/>
      <c r="P457" s="211">
        <f>O457*H457</f>
        <v>0</v>
      </c>
      <c r="Q457" s="211">
        <v>0</v>
      </c>
      <c r="R457" s="211">
        <f>Q457*H457</f>
        <v>0</v>
      </c>
      <c r="S457" s="211">
        <v>0</v>
      </c>
      <c r="T457" s="212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3" t="s">
        <v>123</v>
      </c>
      <c r="AT457" s="213" t="s">
        <v>118</v>
      </c>
      <c r="AU457" s="213" t="s">
        <v>134</v>
      </c>
      <c r="AY457" s="19" t="s">
        <v>116</v>
      </c>
      <c r="BE457" s="214">
        <f>IF(N457="základní",J457,0)</f>
        <v>0</v>
      </c>
      <c r="BF457" s="214">
        <f>IF(N457="snížená",J457,0)</f>
        <v>0</v>
      </c>
      <c r="BG457" s="214">
        <f>IF(N457="zákl. přenesená",J457,0)</f>
        <v>0</v>
      </c>
      <c r="BH457" s="214">
        <f>IF(N457="sníž. přenesená",J457,0)</f>
        <v>0</v>
      </c>
      <c r="BI457" s="214">
        <f>IF(N457="nulová",J457,0)</f>
        <v>0</v>
      </c>
      <c r="BJ457" s="19" t="s">
        <v>83</v>
      </c>
      <c r="BK457" s="214">
        <f>ROUND(I457*H457,2)</f>
        <v>0</v>
      </c>
      <c r="BL457" s="19" t="s">
        <v>123</v>
      </c>
      <c r="BM457" s="213" t="s">
        <v>704</v>
      </c>
    </row>
    <row r="458" s="2" customFormat="1">
      <c r="A458" s="40"/>
      <c r="B458" s="41"/>
      <c r="C458" s="42"/>
      <c r="D458" s="215" t="s">
        <v>125</v>
      </c>
      <c r="E458" s="42"/>
      <c r="F458" s="216" t="s">
        <v>689</v>
      </c>
      <c r="G458" s="42"/>
      <c r="H458" s="42"/>
      <c r="I458" s="217"/>
      <c r="J458" s="42"/>
      <c r="K458" s="42"/>
      <c r="L458" s="46"/>
      <c r="M458" s="218"/>
      <c r="N458" s="219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125</v>
      </c>
      <c r="AU458" s="19" t="s">
        <v>134</v>
      </c>
    </row>
    <row r="459" s="14" customFormat="1">
      <c r="A459" s="14"/>
      <c r="B459" s="230"/>
      <c r="C459" s="231"/>
      <c r="D459" s="215" t="s">
        <v>131</v>
      </c>
      <c r="E459" s="232" t="s">
        <v>19</v>
      </c>
      <c r="F459" s="233" t="s">
        <v>705</v>
      </c>
      <c r="G459" s="231"/>
      <c r="H459" s="234">
        <v>2823.0799999999999</v>
      </c>
      <c r="I459" s="235"/>
      <c r="J459" s="231"/>
      <c r="K459" s="231"/>
      <c r="L459" s="236"/>
      <c r="M459" s="237"/>
      <c r="N459" s="238"/>
      <c r="O459" s="238"/>
      <c r="P459" s="238"/>
      <c r="Q459" s="238"/>
      <c r="R459" s="238"/>
      <c r="S459" s="238"/>
      <c r="T459" s="23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0" t="s">
        <v>131</v>
      </c>
      <c r="AU459" s="240" t="s">
        <v>134</v>
      </c>
      <c r="AV459" s="14" t="s">
        <v>85</v>
      </c>
      <c r="AW459" s="14" t="s">
        <v>37</v>
      </c>
      <c r="AX459" s="14" t="s">
        <v>83</v>
      </c>
      <c r="AY459" s="240" t="s">
        <v>116</v>
      </c>
    </row>
    <row r="460" s="2" customFormat="1" ht="14.4" customHeight="1">
      <c r="A460" s="40"/>
      <c r="B460" s="41"/>
      <c r="C460" s="202" t="s">
        <v>706</v>
      </c>
      <c r="D460" s="202" t="s">
        <v>118</v>
      </c>
      <c r="E460" s="203" t="s">
        <v>707</v>
      </c>
      <c r="F460" s="204" t="s">
        <v>708</v>
      </c>
      <c r="G460" s="205" t="s">
        <v>290</v>
      </c>
      <c r="H460" s="206">
        <v>291.85000000000002</v>
      </c>
      <c r="I460" s="207"/>
      <c r="J460" s="208">
        <f>ROUND(I460*H460,2)</f>
        <v>0</v>
      </c>
      <c r="K460" s="204" t="s">
        <v>122</v>
      </c>
      <c r="L460" s="46"/>
      <c r="M460" s="209" t="s">
        <v>19</v>
      </c>
      <c r="N460" s="210" t="s">
        <v>46</v>
      </c>
      <c r="O460" s="86"/>
      <c r="P460" s="211">
        <f>O460*H460</f>
        <v>0</v>
      </c>
      <c r="Q460" s="211">
        <v>0</v>
      </c>
      <c r="R460" s="211">
        <f>Q460*H460</f>
        <v>0</v>
      </c>
      <c r="S460" s="211">
        <v>0</v>
      </c>
      <c r="T460" s="212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3" t="s">
        <v>123</v>
      </c>
      <c r="AT460" s="213" t="s">
        <v>118</v>
      </c>
      <c r="AU460" s="213" t="s">
        <v>134</v>
      </c>
      <c r="AY460" s="19" t="s">
        <v>116</v>
      </c>
      <c r="BE460" s="214">
        <f>IF(N460="základní",J460,0)</f>
        <v>0</v>
      </c>
      <c r="BF460" s="214">
        <f>IF(N460="snížená",J460,0)</f>
        <v>0</v>
      </c>
      <c r="BG460" s="214">
        <f>IF(N460="zákl. přenesená",J460,0)</f>
        <v>0</v>
      </c>
      <c r="BH460" s="214">
        <f>IF(N460="sníž. přenesená",J460,0)</f>
        <v>0</v>
      </c>
      <c r="BI460" s="214">
        <f>IF(N460="nulová",J460,0)</f>
        <v>0</v>
      </c>
      <c r="BJ460" s="19" t="s">
        <v>83</v>
      </c>
      <c r="BK460" s="214">
        <f>ROUND(I460*H460,2)</f>
        <v>0</v>
      </c>
      <c r="BL460" s="19" t="s">
        <v>123</v>
      </c>
      <c r="BM460" s="213" t="s">
        <v>709</v>
      </c>
    </row>
    <row r="461" s="2" customFormat="1">
      <c r="A461" s="40"/>
      <c r="B461" s="41"/>
      <c r="C461" s="42"/>
      <c r="D461" s="215" t="s">
        <v>125</v>
      </c>
      <c r="E461" s="42"/>
      <c r="F461" s="216" t="s">
        <v>710</v>
      </c>
      <c r="G461" s="42"/>
      <c r="H461" s="42"/>
      <c r="I461" s="217"/>
      <c r="J461" s="42"/>
      <c r="K461" s="42"/>
      <c r="L461" s="46"/>
      <c r="M461" s="218"/>
      <c r="N461" s="219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125</v>
      </c>
      <c r="AU461" s="19" t="s">
        <v>134</v>
      </c>
    </row>
    <row r="462" s="14" customFormat="1">
      <c r="A462" s="14"/>
      <c r="B462" s="230"/>
      <c r="C462" s="231"/>
      <c r="D462" s="215" t="s">
        <v>131</v>
      </c>
      <c r="E462" s="232" t="s">
        <v>19</v>
      </c>
      <c r="F462" s="233" t="s">
        <v>711</v>
      </c>
      <c r="G462" s="231"/>
      <c r="H462" s="234">
        <v>74.689999999999998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0" t="s">
        <v>131</v>
      </c>
      <c r="AU462" s="240" t="s">
        <v>134</v>
      </c>
      <c r="AV462" s="14" t="s">
        <v>85</v>
      </c>
      <c r="AW462" s="14" t="s">
        <v>37</v>
      </c>
      <c r="AX462" s="14" t="s">
        <v>75</v>
      </c>
      <c r="AY462" s="240" t="s">
        <v>116</v>
      </c>
    </row>
    <row r="463" s="14" customFormat="1">
      <c r="A463" s="14"/>
      <c r="B463" s="230"/>
      <c r="C463" s="231"/>
      <c r="D463" s="215" t="s">
        <v>131</v>
      </c>
      <c r="E463" s="232" t="s">
        <v>19</v>
      </c>
      <c r="F463" s="233" t="s">
        <v>712</v>
      </c>
      <c r="G463" s="231"/>
      <c r="H463" s="234">
        <v>217.16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0" t="s">
        <v>131</v>
      </c>
      <c r="AU463" s="240" t="s">
        <v>134</v>
      </c>
      <c r="AV463" s="14" t="s">
        <v>85</v>
      </c>
      <c r="AW463" s="14" t="s">
        <v>37</v>
      </c>
      <c r="AX463" s="14" t="s">
        <v>75</v>
      </c>
      <c r="AY463" s="240" t="s">
        <v>116</v>
      </c>
    </row>
    <row r="464" s="15" customFormat="1">
      <c r="A464" s="15"/>
      <c r="B464" s="241"/>
      <c r="C464" s="242"/>
      <c r="D464" s="215" t="s">
        <v>131</v>
      </c>
      <c r="E464" s="243" t="s">
        <v>19</v>
      </c>
      <c r="F464" s="244" t="s">
        <v>162</v>
      </c>
      <c r="G464" s="242"/>
      <c r="H464" s="245">
        <v>291.85000000000002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1" t="s">
        <v>131</v>
      </c>
      <c r="AU464" s="251" t="s">
        <v>134</v>
      </c>
      <c r="AV464" s="15" t="s">
        <v>123</v>
      </c>
      <c r="AW464" s="15" t="s">
        <v>37</v>
      </c>
      <c r="AX464" s="15" t="s">
        <v>83</v>
      </c>
      <c r="AY464" s="251" t="s">
        <v>116</v>
      </c>
    </row>
    <row r="465" s="2" customFormat="1" ht="14.4" customHeight="1">
      <c r="A465" s="40"/>
      <c r="B465" s="41"/>
      <c r="C465" s="202" t="s">
        <v>713</v>
      </c>
      <c r="D465" s="202" t="s">
        <v>118</v>
      </c>
      <c r="E465" s="203" t="s">
        <v>714</v>
      </c>
      <c r="F465" s="204" t="s">
        <v>715</v>
      </c>
      <c r="G465" s="205" t="s">
        <v>290</v>
      </c>
      <c r="H465" s="206">
        <v>217.16</v>
      </c>
      <c r="I465" s="207"/>
      <c r="J465" s="208">
        <f>ROUND(I465*H465,2)</f>
        <v>0</v>
      </c>
      <c r="K465" s="204" t="s">
        <v>19</v>
      </c>
      <c r="L465" s="46"/>
      <c r="M465" s="209" t="s">
        <v>19</v>
      </c>
      <c r="N465" s="210" t="s">
        <v>46</v>
      </c>
      <c r="O465" s="86"/>
      <c r="P465" s="211">
        <f>O465*H465</f>
        <v>0</v>
      </c>
      <c r="Q465" s="211">
        <v>0</v>
      </c>
      <c r="R465" s="211">
        <f>Q465*H465</f>
        <v>0</v>
      </c>
      <c r="S465" s="211">
        <v>0</v>
      </c>
      <c r="T465" s="212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3" t="s">
        <v>123</v>
      </c>
      <c r="AT465" s="213" t="s">
        <v>118</v>
      </c>
      <c r="AU465" s="213" t="s">
        <v>134</v>
      </c>
      <c r="AY465" s="19" t="s">
        <v>116</v>
      </c>
      <c r="BE465" s="214">
        <f>IF(N465="základní",J465,0)</f>
        <v>0</v>
      </c>
      <c r="BF465" s="214">
        <f>IF(N465="snížená",J465,0)</f>
        <v>0</v>
      </c>
      <c r="BG465" s="214">
        <f>IF(N465="zákl. přenesená",J465,0)</f>
        <v>0</v>
      </c>
      <c r="BH465" s="214">
        <f>IF(N465="sníž. přenesená",J465,0)</f>
        <v>0</v>
      </c>
      <c r="BI465" s="214">
        <f>IF(N465="nulová",J465,0)</f>
        <v>0</v>
      </c>
      <c r="BJ465" s="19" t="s">
        <v>83</v>
      </c>
      <c r="BK465" s="214">
        <f>ROUND(I465*H465,2)</f>
        <v>0</v>
      </c>
      <c r="BL465" s="19" t="s">
        <v>123</v>
      </c>
      <c r="BM465" s="213" t="s">
        <v>716</v>
      </c>
    </row>
    <row r="466" s="14" customFormat="1">
      <c r="A466" s="14"/>
      <c r="B466" s="230"/>
      <c r="C466" s="231"/>
      <c r="D466" s="215" t="s">
        <v>131</v>
      </c>
      <c r="E466" s="232" t="s">
        <v>19</v>
      </c>
      <c r="F466" s="233" t="s">
        <v>717</v>
      </c>
      <c r="G466" s="231"/>
      <c r="H466" s="234">
        <v>217.16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0" t="s">
        <v>131</v>
      </c>
      <c r="AU466" s="240" t="s">
        <v>134</v>
      </c>
      <c r="AV466" s="14" t="s">
        <v>85</v>
      </c>
      <c r="AW466" s="14" t="s">
        <v>37</v>
      </c>
      <c r="AX466" s="14" t="s">
        <v>83</v>
      </c>
      <c r="AY466" s="240" t="s">
        <v>116</v>
      </c>
    </row>
    <row r="467" s="2" customFormat="1" ht="14.4" customHeight="1">
      <c r="A467" s="40"/>
      <c r="B467" s="41"/>
      <c r="C467" s="202" t="s">
        <v>718</v>
      </c>
      <c r="D467" s="202" t="s">
        <v>118</v>
      </c>
      <c r="E467" s="203" t="s">
        <v>719</v>
      </c>
      <c r="F467" s="204" t="s">
        <v>720</v>
      </c>
      <c r="G467" s="205" t="s">
        <v>290</v>
      </c>
      <c r="H467" s="206">
        <v>4.6699999999999999</v>
      </c>
      <c r="I467" s="207"/>
      <c r="J467" s="208">
        <f>ROUND(I467*H467,2)</f>
        <v>0</v>
      </c>
      <c r="K467" s="204" t="s">
        <v>19</v>
      </c>
      <c r="L467" s="46"/>
      <c r="M467" s="209" t="s">
        <v>19</v>
      </c>
      <c r="N467" s="210" t="s">
        <v>46</v>
      </c>
      <c r="O467" s="86"/>
      <c r="P467" s="211">
        <f>O467*H467</f>
        <v>0</v>
      </c>
      <c r="Q467" s="211">
        <v>0</v>
      </c>
      <c r="R467" s="211">
        <f>Q467*H467</f>
        <v>0</v>
      </c>
      <c r="S467" s="211">
        <v>0</v>
      </c>
      <c r="T467" s="212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3" t="s">
        <v>123</v>
      </c>
      <c r="AT467" s="213" t="s">
        <v>118</v>
      </c>
      <c r="AU467" s="213" t="s">
        <v>134</v>
      </c>
      <c r="AY467" s="19" t="s">
        <v>116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19" t="s">
        <v>83</v>
      </c>
      <c r="BK467" s="214">
        <f>ROUND(I467*H467,2)</f>
        <v>0</v>
      </c>
      <c r="BL467" s="19" t="s">
        <v>123</v>
      </c>
      <c r="BM467" s="213" t="s">
        <v>721</v>
      </c>
    </row>
    <row r="468" s="14" customFormat="1">
      <c r="A468" s="14"/>
      <c r="B468" s="230"/>
      <c r="C468" s="231"/>
      <c r="D468" s="215" t="s">
        <v>131</v>
      </c>
      <c r="E468" s="232" t="s">
        <v>19</v>
      </c>
      <c r="F468" s="233" t="s">
        <v>690</v>
      </c>
      <c r="G468" s="231"/>
      <c r="H468" s="234">
        <v>4.6699999999999999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0" t="s">
        <v>131</v>
      </c>
      <c r="AU468" s="240" t="s">
        <v>134</v>
      </c>
      <c r="AV468" s="14" t="s">
        <v>85</v>
      </c>
      <c r="AW468" s="14" t="s">
        <v>37</v>
      </c>
      <c r="AX468" s="14" t="s">
        <v>83</v>
      </c>
      <c r="AY468" s="240" t="s">
        <v>116</v>
      </c>
    </row>
    <row r="469" s="2" customFormat="1" ht="24.15" customHeight="1">
      <c r="A469" s="40"/>
      <c r="B469" s="41"/>
      <c r="C469" s="202" t="s">
        <v>722</v>
      </c>
      <c r="D469" s="202" t="s">
        <v>118</v>
      </c>
      <c r="E469" s="203" t="s">
        <v>723</v>
      </c>
      <c r="F469" s="204" t="s">
        <v>724</v>
      </c>
      <c r="G469" s="205" t="s">
        <v>290</v>
      </c>
      <c r="H469" s="206">
        <v>1268.8630000000001</v>
      </c>
      <c r="I469" s="207"/>
      <c r="J469" s="208">
        <f>ROUND(I469*H469,2)</f>
        <v>0</v>
      </c>
      <c r="K469" s="204" t="s">
        <v>122</v>
      </c>
      <c r="L469" s="46"/>
      <c r="M469" s="209" t="s">
        <v>19</v>
      </c>
      <c r="N469" s="210" t="s">
        <v>46</v>
      </c>
      <c r="O469" s="86"/>
      <c r="P469" s="211">
        <f>O469*H469</f>
        <v>0</v>
      </c>
      <c r="Q469" s="211">
        <v>0</v>
      </c>
      <c r="R469" s="211">
        <f>Q469*H469</f>
        <v>0</v>
      </c>
      <c r="S469" s="211">
        <v>0</v>
      </c>
      <c r="T469" s="212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3" t="s">
        <v>123</v>
      </c>
      <c r="AT469" s="213" t="s">
        <v>118</v>
      </c>
      <c r="AU469" s="213" t="s">
        <v>134</v>
      </c>
      <c r="AY469" s="19" t="s">
        <v>116</v>
      </c>
      <c r="BE469" s="214">
        <f>IF(N469="základní",J469,0)</f>
        <v>0</v>
      </c>
      <c r="BF469" s="214">
        <f>IF(N469="snížená",J469,0)</f>
        <v>0</v>
      </c>
      <c r="BG469" s="214">
        <f>IF(N469="zákl. přenesená",J469,0)</f>
        <v>0</v>
      </c>
      <c r="BH469" s="214">
        <f>IF(N469="sníž. přenesená",J469,0)</f>
        <v>0</v>
      </c>
      <c r="BI469" s="214">
        <f>IF(N469="nulová",J469,0)</f>
        <v>0</v>
      </c>
      <c r="BJ469" s="19" t="s">
        <v>83</v>
      </c>
      <c r="BK469" s="214">
        <f>ROUND(I469*H469,2)</f>
        <v>0</v>
      </c>
      <c r="BL469" s="19" t="s">
        <v>123</v>
      </c>
      <c r="BM469" s="213" t="s">
        <v>725</v>
      </c>
    </row>
    <row r="470" s="2" customFormat="1">
      <c r="A470" s="40"/>
      <c r="B470" s="41"/>
      <c r="C470" s="42"/>
      <c r="D470" s="215" t="s">
        <v>125</v>
      </c>
      <c r="E470" s="42"/>
      <c r="F470" s="216" t="s">
        <v>726</v>
      </c>
      <c r="G470" s="42"/>
      <c r="H470" s="42"/>
      <c r="I470" s="217"/>
      <c r="J470" s="42"/>
      <c r="K470" s="42"/>
      <c r="L470" s="46"/>
      <c r="M470" s="218"/>
      <c r="N470" s="219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125</v>
      </c>
      <c r="AU470" s="19" t="s">
        <v>134</v>
      </c>
    </row>
    <row r="471" s="2" customFormat="1" ht="14.4" customHeight="1">
      <c r="A471" s="40"/>
      <c r="B471" s="41"/>
      <c r="C471" s="202" t="s">
        <v>727</v>
      </c>
      <c r="D471" s="202" t="s">
        <v>118</v>
      </c>
      <c r="E471" s="203" t="s">
        <v>728</v>
      </c>
      <c r="F471" s="204" t="s">
        <v>729</v>
      </c>
      <c r="G471" s="205" t="s">
        <v>290</v>
      </c>
      <c r="H471" s="206">
        <v>70.019999999999996</v>
      </c>
      <c r="I471" s="207"/>
      <c r="J471" s="208">
        <f>ROUND(I471*H471,2)</f>
        <v>0</v>
      </c>
      <c r="K471" s="204" t="s">
        <v>19</v>
      </c>
      <c r="L471" s="46"/>
      <c r="M471" s="209" t="s">
        <v>19</v>
      </c>
      <c r="N471" s="210" t="s">
        <v>46</v>
      </c>
      <c r="O471" s="86"/>
      <c r="P471" s="211">
        <f>O471*H471</f>
        <v>0</v>
      </c>
      <c r="Q471" s="211">
        <v>0</v>
      </c>
      <c r="R471" s="211">
        <f>Q471*H471</f>
        <v>0</v>
      </c>
      <c r="S471" s="211">
        <v>0</v>
      </c>
      <c r="T471" s="212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3" t="s">
        <v>123</v>
      </c>
      <c r="AT471" s="213" t="s">
        <v>118</v>
      </c>
      <c r="AU471" s="213" t="s">
        <v>134</v>
      </c>
      <c r="AY471" s="19" t="s">
        <v>116</v>
      </c>
      <c r="BE471" s="214">
        <f>IF(N471="základní",J471,0)</f>
        <v>0</v>
      </c>
      <c r="BF471" s="214">
        <f>IF(N471="snížená",J471,0)</f>
        <v>0</v>
      </c>
      <c r="BG471" s="214">
        <f>IF(N471="zákl. přenesená",J471,0)</f>
        <v>0</v>
      </c>
      <c r="BH471" s="214">
        <f>IF(N471="sníž. přenesená",J471,0)</f>
        <v>0</v>
      </c>
      <c r="BI471" s="214">
        <f>IF(N471="nulová",J471,0)</f>
        <v>0</v>
      </c>
      <c r="BJ471" s="19" t="s">
        <v>83</v>
      </c>
      <c r="BK471" s="214">
        <f>ROUND(I471*H471,2)</f>
        <v>0</v>
      </c>
      <c r="BL471" s="19" t="s">
        <v>123</v>
      </c>
      <c r="BM471" s="213" t="s">
        <v>730</v>
      </c>
    </row>
    <row r="472" s="2" customFormat="1">
      <c r="A472" s="40"/>
      <c r="B472" s="41"/>
      <c r="C472" s="42"/>
      <c r="D472" s="215" t="s">
        <v>125</v>
      </c>
      <c r="E472" s="42"/>
      <c r="F472" s="216" t="s">
        <v>731</v>
      </c>
      <c r="G472" s="42"/>
      <c r="H472" s="42"/>
      <c r="I472" s="217"/>
      <c r="J472" s="42"/>
      <c r="K472" s="42"/>
      <c r="L472" s="46"/>
      <c r="M472" s="218"/>
      <c r="N472" s="219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125</v>
      </c>
      <c r="AU472" s="19" t="s">
        <v>134</v>
      </c>
    </row>
    <row r="473" s="14" customFormat="1">
      <c r="A473" s="14"/>
      <c r="B473" s="230"/>
      <c r="C473" s="231"/>
      <c r="D473" s="215" t="s">
        <v>131</v>
      </c>
      <c r="E473" s="232" t="s">
        <v>19</v>
      </c>
      <c r="F473" s="233" t="s">
        <v>691</v>
      </c>
      <c r="G473" s="231"/>
      <c r="H473" s="234">
        <v>70.019999999999996</v>
      </c>
      <c r="I473" s="235"/>
      <c r="J473" s="231"/>
      <c r="K473" s="231"/>
      <c r="L473" s="236"/>
      <c r="M473" s="237"/>
      <c r="N473" s="238"/>
      <c r="O473" s="238"/>
      <c r="P473" s="238"/>
      <c r="Q473" s="238"/>
      <c r="R473" s="238"/>
      <c r="S473" s="238"/>
      <c r="T473" s="23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0" t="s">
        <v>131</v>
      </c>
      <c r="AU473" s="240" t="s">
        <v>134</v>
      </c>
      <c r="AV473" s="14" t="s">
        <v>85</v>
      </c>
      <c r="AW473" s="14" t="s">
        <v>37</v>
      </c>
      <c r="AX473" s="14" t="s">
        <v>83</v>
      </c>
      <c r="AY473" s="240" t="s">
        <v>116</v>
      </c>
    </row>
    <row r="474" s="12" customFormat="1" ht="25.92" customHeight="1">
      <c r="A474" s="12"/>
      <c r="B474" s="186"/>
      <c r="C474" s="187"/>
      <c r="D474" s="188" t="s">
        <v>74</v>
      </c>
      <c r="E474" s="189" t="s">
        <v>732</v>
      </c>
      <c r="F474" s="189" t="s">
        <v>733</v>
      </c>
      <c r="G474" s="187"/>
      <c r="H474" s="187"/>
      <c r="I474" s="190"/>
      <c r="J474" s="191">
        <f>BK474</f>
        <v>0</v>
      </c>
      <c r="K474" s="187"/>
      <c r="L474" s="192"/>
      <c r="M474" s="193"/>
      <c r="N474" s="194"/>
      <c r="O474" s="194"/>
      <c r="P474" s="195">
        <f>SUM(P475:P481)</f>
        <v>0</v>
      </c>
      <c r="Q474" s="194"/>
      <c r="R474" s="195">
        <f>SUM(R475:R481)</f>
        <v>0</v>
      </c>
      <c r="S474" s="194"/>
      <c r="T474" s="196">
        <f>SUM(T475:T481)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197" t="s">
        <v>144</v>
      </c>
      <c r="AT474" s="198" t="s">
        <v>74</v>
      </c>
      <c r="AU474" s="198" t="s">
        <v>75</v>
      </c>
      <c r="AY474" s="197" t="s">
        <v>116</v>
      </c>
      <c r="BK474" s="199">
        <f>SUM(BK475:BK481)</f>
        <v>0</v>
      </c>
    </row>
    <row r="475" s="2" customFormat="1" ht="14.4" customHeight="1">
      <c r="A475" s="40"/>
      <c r="B475" s="41"/>
      <c r="C475" s="202" t="s">
        <v>734</v>
      </c>
      <c r="D475" s="202" t="s">
        <v>118</v>
      </c>
      <c r="E475" s="203" t="s">
        <v>735</v>
      </c>
      <c r="F475" s="204" t="s">
        <v>736</v>
      </c>
      <c r="G475" s="205" t="s">
        <v>737</v>
      </c>
      <c r="H475" s="206">
        <v>1</v>
      </c>
      <c r="I475" s="207"/>
      <c r="J475" s="208">
        <f>ROUND(I475*H475,2)</f>
        <v>0</v>
      </c>
      <c r="K475" s="204" t="s">
        <v>19</v>
      </c>
      <c r="L475" s="46"/>
      <c r="M475" s="209" t="s">
        <v>19</v>
      </c>
      <c r="N475" s="210" t="s">
        <v>46</v>
      </c>
      <c r="O475" s="86"/>
      <c r="P475" s="211">
        <f>O475*H475</f>
        <v>0</v>
      </c>
      <c r="Q475" s="211">
        <v>0</v>
      </c>
      <c r="R475" s="211">
        <f>Q475*H475</f>
        <v>0</v>
      </c>
      <c r="S475" s="211">
        <v>0</v>
      </c>
      <c r="T475" s="212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3" t="s">
        <v>123</v>
      </c>
      <c r="AT475" s="213" t="s">
        <v>118</v>
      </c>
      <c r="AU475" s="213" t="s">
        <v>83</v>
      </c>
      <c r="AY475" s="19" t="s">
        <v>116</v>
      </c>
      <c r="BE475" s="214">
        <f>IF(N475="základní",J475,0)</f>
        <v>0</v>
      </c>
      <c r="BF475" s="214">
        <f>IF(N475="snížená",J475,0)</f>
        <v>0</v>
      </c>
      <c r="BG475" s="214">
        <f>IF(N475="zákl. přenesená",J475,0)</f>
        <v>0</v>
      </c>
      <c r="BH475" s="214">
        <f>IF(N475="sníž. přenesená",J475,0)</f>
        <v>0</v>
      </c>
      <c r="BI475" s="214">
        <f>IF(N475="nulová",J475,0)</f>
        <v>0</v>
      </c>
      <c r="BJ475" s="19" t="s">
        <v>83</v>
      </c>
      <c r="BK475" s="214">
        <f>ROUND(I475*H475,2)</f>
        <v>0</v>
      </c>
      <c r="BL475" s="19" t="s">
        <v>123</v>
      </c>
      <c r="BM475" s="213" t="s">
        <v>738</v>
      </c>
    </row>
    <row r="476" s="2" customFormat="1" ht="14.4" customHeight="1">
      <c r="A476" s="40"/>
      <c r="B476" s="41"/>
      <c r="C476" s="202" t="s">
        <v>739</v>
      </c>
      <c r="D476" s="202" t="s">
        <v>118</v>
      </c>
      <c r="E476" s="203" t="s">
        <v>740</v>
      </c>
      <c r="F476" s="204" t="s">
        <v>741</v>
      </c>
      <c r="G476" s="205" t="s">
        <v>737</v>
      </c>
      <c r="H476" s="206">
        <v>1</v>
      </c>
      <c r="I476" s="207"/>
      <c r="J476" s="208">
        <f>ROUND(I476*H476,2)</f>
        <v>0</v>
      </c>
      <c r="K476" s="204" t="s">
        <v>19</v>
      </c>
      <c r="L476" s="46"/>
      <c r="M476" s="209" t="s">
        <v>19</v>
      </c>
      <c r="N476" s="210" t="s">
        <v>46</v>
      </c>
      <c r="O476" s="86"/>
      <c r="P476" s="211">
        <f>O476*H476</f>
        <v>0</v>
      </c>
      <c r="Q476" s="211">
        <v>0</v>
      </c>
      <c r="R476" s="211">
        <f>Q476*H476</f>
        <v>0</v>
      </c>
      <c r="S476" s="211">
        <v>0</v>
      </c>
      <c r="T476" s="212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3" t="s">
        <v>123</v>
      </c>
      <c r="AT476" s="213" t="s">
        <v>118</v>
      </c>
      <c r="AU476" s="213" t="s">
        <v>83</v>
      </c>
      <c r="AY476" s="19" t="s">
        <v>116</v>
      </c>
      <c r="BE476" s="214">
        <f>IF(N476="základní",J476,0)</f>
        <v>0</v>
      </c>
      <c r="BF476" s="214">
        <f>IF(N476="snížená",J476,0)</f>
        <v>0</v>
      </c>
      <c r="BG476" s="214">
        <f>IF(N476="zákl. přenesená",J476,0)</f>
        <v>0</v>
      </c>
      <c r="BH476" s="214">
        <f>IF(N476="sníž. přenesená",J476,0)</f>
        <v>0</v>
      </c>
      <c r="BI476" s="214">
        <f>IF(N476="nulová",J476,0)</f>
        <v>0</v>
      </c>
      <c r="BJ476" s="19" t="s">
        <v>83</v>
      </c>
      <c r="BK476" s="214">
        <f>ROUND(I476*H476,2)</f>
        <v>0</v>
      </c>
      <c r="BL476" s="19" t="s">
        <v>123</v>
      </c>
      <c r="BM476" s="213" t="s">
        <v>742</v>
      </c>
    </row>
    <row r="477" s="2" customFormat="1" ht="62.7" customHeight="1">
      <c r="A477" s="40"/>
      <c r="B477" s="41"/>
      <c r="C477" s="202" t="s">
        <v>743</v>
      </c>
      <c r="D477" s="202" t="s">
        <v>118</v>
      </c>
      <c r="E477" s="203" t="s">
        <v>744</v>
      </c>
      <c r="F477" s="204" t="s">
        <v>745</v>
      </c>
      <c r="G477" s="205" t="s">
        <v>737</v>
      </c>
      <c r="H477" s="206">
        <v>1</v>
      </c>
      <c r="I477" s="207"/>
      <c r="J477" s="208">
        <f>ROUND(I477*H477,2)</f>
        <v>0</v>
      </c>
      <c r="K477" s="204" t="s">
        <v>19</v>
      </c>
      <c r="L477" s="46"/>
      <c r="M477" s="209" t="s">
        <v>19</v>
      </c>
      <c r="N477" s="210" t="s">
        <v>46</v>
      </c>
      <c r="O477" s="86"/>
      <c r="P477" s="211">
        <f>O477*H477</f>
        <v>0</v>
      </c>
      <c r="Q477" s="211">
        <v>0</v>
      </c>
      <c r="R477" s="211">
        <f>Q477*H477</f>
        <v>0</v>
      </c>
      <c r="S477" s="211">
        <v>0</v>
      </c>
      <c r="T477" s="212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3" t="s">
        <v>123</v>
      </c>
      <c r="AT477" s="213" t="s">
        <v>118</v>
      </c>
      <c r="AU477" s="213" t="s">
        <v>83</v>
      </c>
      <c r="AY477" s="19" t="s">
        <v>116</v>
      </c>
      <c r="BE477" s="214">
        <f>IF(N477="základní",J477,0)</f>
        <v>0</v>
      </c>
      <c r="BF477" s="214">
        <f>IF(N477="snížená",J477,0)</f>
        <v>0</v>
      </c>
      <c r="BG477" s="214">
        <f>IF(N477="zákl. přenesená",J477,0)</f>
        <v>0</v>
      </c>
      <c r="BH477" s="214">
        <f>IF(N477="sníž. přenesená",J477,0)</f>
        <v>0</v>
      </c>
      <c r="BI477" s="214">
        <f>IF(N477="nulová",J477,0)</f>
        <v>0</v>
      </c>
      <c r="BJ477" s="19" t="s">
        <v>83</v>
      </c>
      <c r="BK477" s="214">
        <f>ROUND(I477*H477,2)</f>
        <v>0</v>
      </c>
      <c r="BL477" s="19" t="s">
        <v>123</v>
      </c>
      <c r="BM477" s="213" t="s">
        <v>746</v>
      </c>
    </row>
    <row r="478" s="2" customFormat="1" ht="14.4" customHeight="1">
      <c r="A478" s="40"/>
      <c r="B478" s="41"/>
      <c r="C478" s="202" t="s">
        <v>747</v>
      </c>
      <c r="D478" s="202" t="s">
        <v>118</v>
      </c>
      <c r="E478" s="203" t="s">
        <v>748</v>
      </c>
      <c r="F478" s="204" t="s">
        <v>749</v>
      </c>
      <c r="G478" s="205" t="s">
        <v>737</v>
      </c>
      <c r="H478" s="206">
        <v>1</v>
      </c>
      <c r="I478" s="207"/>
      <c r="J478" s="208">
        <f>ROUND(I478*H478,2)</f>
        <v>0</v>
      </c>
      <c r="K478" s="204" t="s">
        <v>19</v>
      </c>
      <c r="L478" s="46"/>
      <c r="M478" s="209" t="s">
        <v>19</v>
      </c>
      <c r="N478" s="210" t="s">
        <v>46</v>
      </c>
      <c r="O478" s="86"/>
      <c r="P478" s="211">
        <f>O478*H478</f>
        <v>0</v>
      </c>
      <c r="Q478" s="211">
        <v>0</v>
      </c>
      <c r="R478" s="211">
        <f>Q478*H478</f>
        <v>0</v>
      </c>
      <c r="S478" s="211">
        <v>0</v>
      </c>
      <c r="T478" s="212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3" t="s">
        <v>123</v>
      </c>
      <c r="AT478" s="213" t="s">
        <v>118</v>
      </c>
      <c r="AU478" s="213" t="s">
        <v>83</v>
      </c>
      <c r="AY478" s="19" t="s">
        <v>116</v>
      </c>
      <c r="BE478" s="214">
        <f>IF(N478="základní",J478,0)</f>
        <v>0</v>
      </c>
      <c r="BF478" s="214">
        <f>IF(N478="snížená",J478,0)</f>
        <v>0</v>
      </c>
      <c r="BG478" s="214">
        <f>IF(N478="zákl. přenesená",J478,0)</f>
        <v>0</v>
      </c>
      <c r="BH478" s="214">
        <f>IF(N478="sníž. přenesená",J478,0)</f>
        <v>0</v>
      </c>
      <c r="BI478" s="214">
        <f>IF(N478="nulová",J478,0)</f>
        <v>0</v>
      </c>
      <c r="BJ478" s="19" t="s">
        <v>83</v>
      </c>
      <c r="BK478" s="214">
        <f>ROUND(I478*H478,2)</f>
        <v>0</v>
      </c>
      <c r="BL478" s="19" t="s">
        <v>123</v>
      </c>
      <c r="BM478" s="213" t="s">
        <v>750</v>
      </c>
    </row>
    <row r="479" s="2" customFormat="1" ht="14.4" customHeight="1">
      <c r="A479" s="40"/>
      <c r="B479" s="41"/>
      <c r="C479" s="202" t="s">
        <v>751</v>
      </c>
      <c r="D479" s="202" t="s">
        <v>118</v>
      </c>
      <c r="E479" s="203" t="s">
        <v>752</v>
      </c>
      <c r="F479" s="204" t="s">
        <v>753</v>
      </c>
      <c r="G479" s="205" t="s">
        <v>137</v>
      </c>
      <c r="H479" s="206">
        <v>6</v>
      </c>
      <c r="I479" s="207"/>
      <c r="J479" s="208">
        <f>ROUND(I479*H479,2)</f>
        <v>0</v>
      </c>
      <c r="K479" s="204" t="s">
        <v>19</v>
      </c>
      <c r="L479" s="46"/>
      <c r="M479" s="209" t="s">
        <v>19</v>
      </c>
      <c r="N479" s="210" t="s">
        <v>46</v>
      </c>
      <c r="O479" s="86"/>
      <c r="P479" s="211">
        <f>O479*H479</f>
        <v>0</v>
      </c>
      <c r="Q479" s="211">
        <v>0</v>
      </c>
      <c r="R479" s="211">
        <f>Q479*H479</f>
        <v>0</v>
      </c>
      <c r="S479" s="211">
        <v>0</v>
      </c>
      <c r="T479" s="212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3" t="s">
        <v>123</v>
      </c>
      <c r="AT479" s="213" t="s">
        <v>118</v>
      </c>
      <c r="AU479" s="213" t="s">
        <v>83</v>
      </c>
      <c r="AY479" s="19" t="s">
        <v>116</v>
      </c>
      <c r="BE479" s="214">
        <f>IF(N479="základní",J479,0)</f>
        <v>0</v>
      </c>
      <c r="BF479" s="214">
        <f>IF(N479="snížená",J479,0)</f>
        <v>0</v>
      </c>
      <c r="BG479" s="214">
        <f>IF(N479="zákl. přenesená",J479,0)</f>
        <v>0</v>
      </c>
      <c r="BH479" s="214">
        <f>IF(N479="sníž. přenesená",J479,0)</f>
        <v>0</v>
      </c>
      <c r="BI479" s="214">
        <f>IF(N479="nulová",J479,0)</f>
        <v>0</v>
      </c>
      <c r="BJ479" s="19" t="s">
        <v>83</v>
      </c>
      <c r="BK479" s="214">
        <f>ROUND(I479*H479,2)</f>
        <v>0</v>
      </c>
      <c r="BL479" s="19" t="s">
        <v>123</v>
      </c>
      <c r="BM479" s="213" t="s">
        <v>754</v>
      </c>
    </row>
    <row r="480" s="2" customFormat="1" ht="101.25" customHeight="1">
      <c r="A480" s="40"/>
      <c r="B480" s="41"/>
      <c r="C480" s="202" t="s">
        <v>755</v>
      </c>
      <c r="D480" s="202" t="s">
        <v>118</v>
      </c>
      <c r="E480" s="203" t="s">
        <v>756</v>
      </c>
      <c r="F480" s="204" t="s">
        <v>757</v>
      </c>
      <c r="G480" s="205" t="s">
        <v>737</v>
      </c>
      <c r="H480" s="206">
        <v>1</v>
      </c>
      <c r="I480" s="207"/>
      <c r="J480" s="208">
        <f>ROUND(I480*H480,2)</f>
        <v>0</v>
      </c>
      <c r="K480" s="204" t="s">
        <v>19</v>
      </c>
      <c r="L480" s="46"/>
      <c r="M480" s="209" t="s">
        <v>19</v>
      </c>
      <c r="N480" s="210" t="s">
        <v>46</v>
      </c>
      <c r="O480" s="86"/>
      <c r="P480" s="211">
        <f>O480*H480</f>
        <v>0</v>
      </c>
      <c r="Q480" s="211">
        <v>0</v>
      </c>
      <c r="R480" s="211">
        <f>Q480*H480</f>
        <v>0</v>
      </c>
      <c r="S480" s="211">
        <v>0</v>
      </c>
      <c r="T480" s="212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3" t="s">
        <v>123</v>
      </c>
      <c r="AT480" s="213" t="s">
        <v>118</v>
      </c>
      <c r="AU480" s="213" t="s">
        <v>83</v>
      </c>
      <c r="AY480" s="19" t="s">
        <v>116</v>
      </c>
      <c r="BE480" s="214">
        <f>IF(N480="základní",J480,0)</f>
        <v>0</v>
      </c>
      <c r="BF480" s="214">
        <f>IF(N480="snížená",J480,0)</f>
        <v>0</v>
      </c>
      <c r="BG480" s="214">
        <f>IF(N480="zákl. přenesená",J480,0)</f>
        <v>0</v>
      </c>
      <c r="BH480" s="214">
        <f>IF(N480="sníž. přenesená",J480,0)</f>
        <v>0</v>
      </c>
      <c r="BI480" s="214">
        <f>IF(N480="nulová",J480,0)</f>
        <v>0</v>
      </c>
      <c r="BJ480" s="19" t="s">
        <v>83</v>
      </c>
      <c r="BK480" s="214">
        <f>ROUND(I480*H480,2)</f>
        <v>0</v>
      </c>
      <c r="BL480" s="19" t="s">
        <v>123</v>
      </c>
      <c r="BM480" s="213" t="s">
        <v>758</v>
      </c>
    </row>
    <row r="481" s="2" customFormat="1" ht="14.4" customHeight="1">
      <c r="A481" s="40"/>
      <c r="B481" s="41"/>
      <c r="C481" s="202" t="s">
        <v>759</v>
      </c>
      <c r="D481" s="202" t="s">
        <v>118</v>
      </c>
      <c r="E481" s="203" t="s">
        <v>760</v>
      </c>
      <c r="F481" s="204" t="s">
        <v>761</v>
      </c>
      <c r="G481" s="205" t="s">
        <v>737</v>
      </c>
      <c r="H481" s="206">
        <v>1</v>
      </c>
      <c r="I481" s="207"/>
      <c r="J481" s="208">
        <f>ROUND(I481*H481,2)</f>
        <v>0</v>
      </c>
      <c r="K481" s="204" t="s">
        <v>19</v>
      </c>
      <c r="L481" s="46"/>
      <c r="M481" s="273" t="s">
        <v>19</v>
      </c>
      <c r="N481" s="274" t="s">
        <v>46</v>
      </c>
      <c r="O481" s="275"/>
      <c r="P481" s="276">
        <f>O481*H481</f>
        <v>0</v>
      </c>
      <c r="Q481" s="276">
        <v>0</v>
      </c>
      <c r="R481" s="276">
        <f>Q481*H481</f>
        <v>0</v>
      </c>
      <c r="S481" s="276">
        <v>0</v>
      </c>
      <c r="T481" s="277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3" t="s">
        <v>123</v>
      </c>
      <c r="AT481" s="213" t="s">
        <v>118</v>
      </c>
      <c r="AU481" s="213" t="s">
        <v>83</v>
      </c>
      <c r="AY481" s="19" t="s">
        <v>116</v>
      </c>
      <c r="BE481" s="214">
        <f>IF(N481="základní",J481,0)</f>
        <v>0</v>
      </c>
      <c r="BF481" s="214">
        <f>IF(N481="snížená",J481,0)</f>
        <v>0</v>
      </c>
      <c r="BG481" s="214">
        <f>IF(N481="zákl. přenesená",J481,0)</f>
        <v>0</v>
      </c>
      <c r="BH481" s="214">
        <f>IF(N481="sníž. přenesená",J481,0)</f>
        <v>0</v>
      </c>
      <c r="BI481" s="214">
        <f>IF(N481="nulová",J481,0)</f>
        <v>0</v>
      </c>
      <c r="BJ481" s="19" t="s">
        <v>83</v>
      </c>
      <c r="BK481" s="214">
        <f>ROUND(I481*H481,2)</f>
        <v>0</v>
      </c>
      <c r="BL481" s="19" t="s">
        <v>123</v>
      </c>
      <c r="BM481" s="213" t="s">
        <v>762</v>
      </c>
    </row>
    <row r="482" s="2" customFormat="1" ht="6.96" customHeight="1">
      <c r="A482" s="40"/>
      <c r="B482" s="61"/>
      <c r="C482" s="62"/>
      <c r="D482" s="62"/>
      <c r="E482" s="62"/>
      <c r="F482" s="62"/>
      <c r="G482" s="62"/>
      <c r="H482" s="62"/>
      <c r="I482" s="62"/>
      <c r="J482" s="62"/>
      <c r="K482" s="62"/>
      <c r="L482" s="46"/>
      <c r="M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</row>
  </sheetData>
  <sheetProtection sheet="1" autoFilter="0" formatColumns="0" formatRows="0" objects="1" scenarios="1" spinCount="100000" saltValue="hC7GxMhbpVNOQ7WxwJxyO3/oZuB9giISdIR7lL86xA00CmQUvaHGk8lWLKx117fzmSMpWu2Fbjf/6oqgYozkHg==" hashValue="088iuVD5gmpDGa2UOEufJuyrCqsTSxEiEMSbtyy1BgvHGnHHQWg6o900bG39dDt9M8Lsu9B6bG6zRyHJLtvFdg==" algorithmName="SHA-512" password="CC35"/>
  <autoFilter ref="C86:K48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7" customFormat="1" ht="45" customHeight="1">
      <c r="B3" s="282"/>
      <c r="C3" s="283" t="s">
        <v>763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764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765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766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767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768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769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770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771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772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773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82</v>
      </c>
      <c r="F18" s="289" t="s">
        <v>774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775</v>
      </c>
      <c r="F19" s="289" t="s">
        <v>776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777</v>
      </c>
      <c r="F20" s="289" t="s">
        <v>778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779</v>
      </c>
      <c r="F21" s="289" t="s">
        <v>780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781</v>
      </c>
      <c r="F22" s="289" t="s">
        <v>782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783</v>
      </c>
      <c r="F23" s="289" t="s">
        <v>784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785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786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787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788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789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790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791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792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793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102</v>
      </c>
      <c r="F36" s="289"/>
      <c r="G36" s="289" t="s">
        <v>794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795</v>
      </c>
      <c r="F37" s="289"/>
      <c r="G37" s="289" t="s">
        <v>796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56</v>
      </c>
      <c r="F38" s="289"/>
      <c r="G38" s="289" t="s">
        <v>797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57</v>
      </c>
      <c r="F39" s="289"/>
      <c r="G39" s="289" t="s">
        <v>798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103</v>
      </c>
      <c r="F40" s="289"/>
      <c r="G40" s="289" t="s">
        <v>799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104</v>
      </c>
      <c r="F41" s="289"/>
      <c r="G41" s="289" t="s">
        <v>800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801</v>
      </c>
      <c r="F42" s="289"/>
      <c r="G42" s="289" t="s">
        <v>802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803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804</v>
      </c>
      <c r="F44" s="289"/>
      <c r="G44" s="289" t="s">
        <v>805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106</v>
      </c>
      <c r="F45" s="289"/>
      <c r="G45" s="289" t="s">
        <v>806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807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808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809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810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811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812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813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814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815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816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817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818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819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820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821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822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823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824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825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826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827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828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829</v>
      </c>
      <c r="D76" s="307"/>
      <c r="E76" s="307"/>
      <c r="F76" s="307" t="s">
        <v>830</v>
      </c>
      <c r="G76" s="308"/>
      <c r="H76" s="307" t="s">
        <v>57</v>
      </c>
      <c r="I76" s="307" t="s">
        <v>60</v>
      </c>
      <c r="J76" s="307" t="s">
        <v>831</v>
      </c>
      <c r="K76" s="306"/>
    </row>
    <row r="77" s="1" customFormat="1" ht="17.25" customHeight="1">
      <c r="B77" s="304"/>
      <c r="C77" s="309" t="s">
        <v>832</v>
      </c>
      <c r="D77" s="309"/>
      <c r="E77" s="309"/>
      <c r="F77" s="310" t="s">
        <v>833</v>
      </c>
      <c r="G77" s="311"/>
      <c r="H77" s="309"/>
      <c r="I77" s="309"/>
      <c r="J77" s="309" t="s">
        <v>834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56</v>
      </c>
      <c r="D79" s="314"/>
      <c r="E79" s="314"/>
      <c r="F79" s="315" t="s">
        <v>835</v>
      </c>
      <c r="G79" s="316"/>
      <c r="H79" s="292" t="s">
        <v>836</v>
      </c>
      <c r="I79" s="292" t="s">
        <v>837</v>
      </c>
      <c r="J79" s="292">
        <v>20</v>
      </c>
      <c r="K79" s="306"/>
    </row>
    <row r="80" s="1" customFormat="1" ht="15" customHeight="1">
      <c r="B80" s="304"/>
      <c r="C80" s="292" t="s">
        <v>838</v>
      </c>
      <c r="D80" s="292"/>
      <c r="E80" s="292"/>
      <c r="F80" s="315" t="s">
        <v>835</v>
      </c>
      <c r="G80" s="316"/>
      <c r="H80" s="292" t="s">
        <v>839</v>
      </c>
      <c r="I80" s="292" t="s">
        <v>837</v>
      </c>
      <c r="J80" s="292">
        <v>120</v>
      </c>
      <c r="K80" s="306"/>
    </row>
    <row r="81" s="1" customFormat="1" ht="15" customHeight="1">
      <c r="B81" s="317"/>
      <c r="C81" s="292" t="s">
        <v>840</v>
      </c>
      <c r="D81" s="292"/>
      <c r="E81" s="292"/>
      <c r="F81" s="315" t="s">
        <v>841</v>
      </c>
      <c r="G81" s="316"/>
      <c r="H81" s="292" t="s">
        <v>842</v>
      </c>
      <c r="I81" s="292" t="s">
        <v>837</v>
      </c>
      <c r="J81" s="292">
        <v>50</v>
      </c>
      <c r="K81" s="306"/>
    </row>
    <row r="82" s="1" customFormat="1" ht="15" customHeight="1">
      <c r="B82" s="317"/>
      <c r="C82" s="292" t="s">
        <v>843</v>
      </c>
      <c r="D82" s="292"/>
      <c r="E82" s="292"/>
      <c r="F82" s="315" t="s">
        <v>835</v>
      </c>
      <c r="G82" s="316"/>
      <c r="H82" s="292" t="s">
        <v>844</v>
      </c>
      <c r="I82" s="292" t="s">
        <v>845</v>
      </c>
      <c r="J82" s="292"/>
      <c r="K82" s="306"/>
    </row>
    <row r="83" s="1" customFormat="1" ht="15" customHeight="1">
      <c r="B83" s="317"/>
      <c r="C83" s="318" t="s">
        <v>846</v>
      </c>
      <c r="D83" s="318"/>
      <c r="E83" s="318"/>
      <c r="F83" s="319" t="s">
        <v>841</v>
      </c>
      <c r="G83" s="318"/>
      <c r="H83" s="318" t="s">
        <v>847</v>
      </c>
      <c r="I83" s="318" t="s">
        <v>837</v>
      </c>
      <c r="J83" s="318">
        <v>15</v>
      </c>
      <c r="K83" s="306"/>
    </row>
    <row r="84" s="1" customFormat="1" ht="15" customHeight="1">
      <c r="B84" s="317"/>
      <c r="C84" s="318" t="s">
        <v>848</v>
      </c>
      <c r="D84" s="318"/>
      <c r="E84" s="318"/>
      <c r="F84" s="319" t="s">
        <v>841</v>
      </c>
      <c r="G84" s="318"/>
      <c r="H84" s="318" t="s">
        <v>849</v>
      </c>
      <c r="I84" s="318" t="s">
        <v>837</v>
      </c>
      <c r="J84" s="318">
        <v>15</v>
      </c>
      <c r="K84" s="306"/>
    </row>
    <row r="85" s="1" customFormat="1" ht="15" customHeight="1">
      <c r="B85" s="317"/>
      <c r="C85" s="318" t="s">
        <v>850</v>
      </c>
      <c r="D85" s="318"/>
      <c r="E85" s="318"/>
      <c r="F85" s="319" t="s">
        <v>841</v>
      </c>
      <c r="G85" s="318"/>
      <c r="H85" s="318" t="s">
        <v>851</v>
      </c>
      <c r="I85" s="318" t="s">
        <v>837</v>
      </c>
      <c r="J85" s="318">
        <v>20</v>
      </c>
      <c r="K85" s="306"/>
    </row>
    <row r="86" s="1" customFormat="1" ht="15" customHeight="1">
      <c r="B86" s="317"/>
      <c r="C86" s="318" t="s">
        <v>852</v>
      </c>
      <c r="D86" s="318"/>
      <c r="E86" s="318"/>
      <c r="F86" s="319" t="s">
        <v>841</v>
      </c>
      <c r="G86" s="318"/>
      <c r="H86" s="318" t="s">
        <v>853</v>
      </c>
      <c r="I86" s="318" t="s">
        <v>837</v>
      </c>
      <c r="J86" s="318">
        <v>20</v>
      </c>
      <c r="K86" s="306"/>
    </row>
    <row r="87" s="1" customFormat="1" ht="15" customHeight="1">
      <c r="B87" s="317"/>
      <c r="C87" s="292" t="s">
        <v>854</v>
      </c>
      <c r="D87" s="292"/>
      <c r="E87" s="292"/>
      <c r="F87" s="315" t="s">
        <v>841</v>
      </c>
      <c r="G87" s="316"/>
      <c r="H87" s="292" t="s">
        <v>855</v>
      </c>
      <c r="I87" s="292" t="s">
        <v>837</v>
      </c>
      <c r="J87" s="292">
        <v>50</v>
      </c>
      <c r="K87" s="306"/>
    </row>
    <row r="88" s="1" customFormat="1" ht="15" customHeight="1">
      <c r="B88" s="317"/>
      <c r="C88" s="292" t="s">
        <v>856</v>
      </c>
      <c r="D88" s="292"/>
      <c r="E88" s="292"/>
      <c r="F88" s="315" t="s">
        <v>841</v>
      </c>
      <c r="G88" s="316"/>
      <c r="H88" s="292" t="s">
        <v>857</v>
      </c>
      <c r="I88" s="292" t="s">
        <v>837</v>
      </c>
      <c r="J88" s="292">
        <v>20</v>
      </c>
      <c r="K88" s="306"/>
    </row>
    <row r="89" s="1" customFormat="1" ht="15" customHeight="1">
      <c r="B89" s="317"/>
      <c r="C89" s="292" t="s">
        <v>858</v>
      </c>
      <c r="D89" s="292"/>
      <c r="E89" s="292"/>
      <c r="F89" s="315" t="s">
        <v>841</v>
      </c>
      <c r="G89" s="316"/>
      <c r="H89" s="292" t="s">
        <v>859</v>
      </c>
      <c r="I89" s="292" t="s">
        <v>837</v>
      </c>
      <c r="J89" s="292">
        <v>20</v>
      </c>
      <c r="K89" s="306"/>
    </row>
    <row r="90" s="1" customFormat="1" ht="15" customHeight="1">
      <c r="B90" s="317"/>
      <c r="C90" s="292" t="s">
        <v>860</v>
      </c>
      <c r="D90" s="292"/>
      <c r="E90" s="292"/>
      <c r="F90" s="315" t="s">
        <v>841</v>
      </c>
      <c r="G90" s="316"/>
      <c r="H90" s="292" t="s">
        <v>861</v>
      </c>
      <c r="I90" s="292" t="s">
        <v>837</v>
      </c>
      <c r="J90" s="292">
        <v>50</v>
      </c>
      <c r="K90" s="306"/>
    </row>
    <row r="91" s="1" customFormat="1" ht="15" customHeight="1">
      <c r="B91" s="317"/>
      <c r="C91" s="292" t="s">
        <v>862</v>
      </c>
      <c r="D91" s="292"/>
      <c r="E91" s="292"/>
      <c r="F91" s="315" t="s">
        <v>841</v>
      </c>
      <c r="G91" s="316"/>
      <c r="H91" s="292" t="s">
        <v>862</v>
      </c>
      <c r="I91" s="292" t="s">
        <v>837</v>
      </c>
      <c r="J91" s="292">
        <v>50</v>
      </c>
      <c r="K91" s="306"/>
    </row>
    <row r="92" s="1" customFormat="1" ht="15" customHeight="1">
      <c r="B92" s="317"/>
      <c r="C92" s="292" t="s">
        <v>863</v>
      </c>
      <c r="D92" s="292"/>
      <c r="E92" s="292"/>
      <c r="F92" s="315" t="s">
        <v>841</v>
      </c>
      <c r="G92" s="316"/>
      <c r="H92" s="292" t="s">
        <v>864</v>
      </c>
      <c r="I92" s="292" t="s">
        <v>837</v>
      </c>
      <c r="J92" s="292">
        <v>255</v>
      </c>
      <c r="K92" s="306"/>
    </row>
    <row r="93" s="1" customFormat="1" ht="15" customHeight="1">
      <c r="B93" s="317"/>
      <c r="C93" s="292" t="s">
        <v>865</v>
      </c>
      <c r="D93" s="292"/>
      <c r="E93" s="292"/>
      <c r="F93" s="315" t="s">
        <v>835</v>
      </c>
      <c r="G93" s="316"/>
      <c r="H93" s="292" t="s">
        <v>866</v>
      </c>
      <c r="I93" s="292" t="s">
        <v>867</v>
      </c>
      <c r="J93" s="292"/>
      <c r="K93" s="306"/>
    </row>
    <row r="94" s="1" customFormat="1" ht="15" customHeight="1">
      <c r="B94" s="317"/>
      <c r="C94" s="292" t="s">
        <v>868</v>
      </c>
      <c r="D94" s="292"/>
      <c r="E94" s="292"/>
      <c r="F94" s="315" t="s">
        <v>835</v>
      </c>
      <c r="G94" s="316"/>
      <c r="H94" s="292" t="s">
        <v>869</v>
      </c>
      <c r="I94" s="292" t="s">
        <v>870</v>
      </c>
      <c r="J94" s="292"/>
      <c r="K94" s="306"/>
    </row>
    <row r="95" s="1" customFormat="1" ht="15" customHeight="1">
      <c r="B95" s="317"/>
      <c r="C95" s="292" t="s">
        <v>871</v>
      </c>
      <c r="D95" s="292"/>
      <c r="E95" s="292"/>
      <c r="F95" s="315" t="s">
        <v>835</v>
      </c>
      <c r="G95" s="316"/>
      <c r="H95" s="292" t="s">
        <v>871</v>
      </c>
      <c r="I95" s="292" t="s">
        <v>870</v>
      </c>
      <c r="J95" s="292"/>
      <c r="K95" s="306"/>
    </row>
    <row r="96" s="1" customFormat="1" ht="15" customHeight="1">
      <c r="B96" s="317"/>
      <c r="C96" s="292" t="s">
        <v>41</v>
      </c>
      <c r="D96" s="292"/>
      <c r="E96" s="292"/>
      <c r="F96" s="315" t="s">
        <v>835</v>
      </c>
      <c r="G96" s="316"/>
      <c r="H96" s="292" t="s">
        <v>872</v>
      </c>
      <c r="I96" s="292" t="s">
        <v>870</v>
      </c>
      <c r="J96" s="292"/>
      <c r="K96" s="306"/>
    </row>
    <row r="97" s="1" customFormat="1" ht="15" customHeight="1">
      <c r="B97" s="317"/>
      <c r="C97" s="292" t="s">
        <v>51</v>
      </c>
      <c r="D97" s="292"/>
      <c r="E97" s="292"/>
      <c r="F97" s="315" t="s">
        <v>835</v>
      </c>
      <c r="G97" s="316"/>
      <c r="H97" s="292" t="s">
        <v>873</v>
      </c>
      <c r="I97" s="292" t="s">
        <v>870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874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829</v>
      </c>
      <c r="D103" s="307"/>
      <c r="E103" s="307"/>
      <c r="F103" s="307" t="s">
        <v>830</v>
      </c>
      <c r="G103" s="308"/>
      <c r="H103" s="307" t="s">
        <v>57</v>
      </c>
      <c r="I103" s="307" t="s">
        <v>60</v>
      </c>
      <c r="J103" s="307" t="s">
        <v>831</v>
      </c>
      <c r="K103" s="306"/>
    </row>
    <row r="104" s="1" customFormat="1" ht="17.25" customHeight="1">
      <c r="B104" s="304"/>
      <c r="C104" s="309" t="s">
        <v>832</v>
      </c>
      <c r="D104" s="309"/>
      <c r="E104" s="309"/>
      <c r="F104" s="310" t="s">
        <v>833</v>
      </c>
      <c r="G104" s="311"/>
      <c r="H104" s="309"/>
      <c r="I104" s="309"/>
      <c r="J104" s="309" t="s">
        <v>834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56</v>
      </c>
      <c r="D106" s="314"/>
      <c r="E106" s="314"/>
      <c r="F106" s="315" t="s">
        <v>835</v>
      </c>
      <c r="G106" s="292"/>
      <c r="H106" s="292" t="s">
        <v>875</v>
      </c>
      <c r="I106" s="292" t="s">
        <v>837</v>
      </c>
      <c r="J106" s="292">
        <v>20</v>
      </c>
      <c r="K106" s="306"/>
    </row>
    <row r="107" s="1" customFormat="1" ht="15" customHeight="1">
      <c r="B107" s="304"/>
      <c r="C107" s="292" t="s">
        <v>838</v>
      </c>
      <c r="D107" s="292"/>
      <c r="E107" s="292"/>
      <c r="F107" s="315" t="s">
        <v>835</v>
      </c>
      <c r="G107" s="292"/>
      <c r="H107" s="292" t="s">
        <v>875</v>
      </c>
      <c r="I107" s="292" t="s">
        <v>837</v>
      </c>
      <c r="J107" s="292">
        <v>120</v>
      </c>
      <c r="K107" s="306"/>
    </row>
    <row r="108" s="1" customFormat="1" ht="15" customHeight="1">
      <c r="B108" s="317"/>
      <c r="C108" s="292" t="s">
        <v>840</v>
      </c>
      <c r="D108" s="292"/>
      <c r="E108" s="292"/>
      <c r="F108" s="315" t="s">
        <v>841</v>
      </c>
      <c r="G108" s="292"/>
      <c r="H108" s="292" t="s">
        <v>875</v>
      </c>
      <c r="I108" s="292" t="s">
        <v>837</v>
      </c>
      <c r="J108" s="292">
        <v>50</v>
      </c>
      <c r="K108" s="306"/>
    </row>
    <row r="109" s="1" customFormat="1" ht="15" customHeight="1">
      <c r="B109" s="317"/>
      <c r="C109" s="292" t="s">
        <v>843</v>
      </c>
      <c r="D109" s="292"/>
      <c r="E109" s="292"/>
      <c r="F109" s="315" t="s">
        <v>835</v>
      </c>
      <c r="G109" s="292"/>
      <c r="H109" s="292" t="s">
        <v>875</v>
      </c>
      <c r="I109" s="292" t="s">
        <v>845</v>
      </c>
      <c r="J109" s="292"/>
      <c r="K109" s="306"/>
    </row>
    <row r="110" s="1" customFormat="1" ht="15" customHeight="1">
      <c r="B110" s="317"/>
      <c r="C110" s="292" t="s">
        <v>854</v>
      </c>
      <c r="D110" s="292"/>
      <c r="E110" s="292"/>
      <c r="F110" s="315" t="s">
        <v>841</v>
      </c>
      <c r="G110" s="292"/>
      <c r="H110" s="292" t="s">
        <v>875</v>
      </c>
      <c r="I110" s="292" t="s">
        <v>837</v>
      </c>
      <c r="J110" s="292">
        <v>50</v>
      </c>
      <c r="K110" s="306"/>
    </row>
    <row r="111" s="1" customFormat="1" ht="15" customHeight="1">
      <c r="B111" s="317"/>
      <c r="C111" s="292" t="s">
        <v>862</v>
      </c>
      <c r="D111" s="292"/>
      <c r="E111" s="292"/>
      <c r="F111" s="315" t="s">
        <v>841</v>
      </c>
      <c r="G111" s="292"/>
      <c r="H111" s="292" t="s">
        <v>875</v>
      </c>
      <c r="I111" s="292" t="s">
        <v>837</v>
      </c>
      <c r="J111" s="292">
        <v>50</v>
      </c>
      <c r="K111" s="306"/>
    </row>
    <row r="112" s="1" customFormat="1" ht="15" customHeight="1">
      <c r="B112" s="317"/>
      <c r="C112" s="292" t="s">
        <v>860</v>
      </c>
      <c r="D112" s="292"/>
      <c r="E112" s="292"/>
      <c r="F112" s="315" t="s">
        <v>841</v>
      </c>
      <c r="G112" s="292"/>
      <c r="H112" s="292" t="s">
        <v>875</v>
      </c>
      <c r="I112" s="292" t="s">
        <v>837</v>
      </c>
      <c r="J112" s="292">
        <v>50</v>
      </c>
      <c r="K112" s="306"/>
    </row>
    <row r="113" s="1" customFormat="1" ht="15" customHeight="1">
      <c r="B113" s="317"/>
      <c r="C113" s="292" t="s">
        <v>56</v>
      </c>
      <c r="D113" s="292"/>
      <c r="E113" s="292"/>
      <c r="F113" s="315" t="s">
        <v>835</v>
      </c>
      <c r="G113" s="292"/>
      <c r="H113" s="292" t="s">
        <v>876</v>
      </c>
      <c r="I113" s="292" t="s">
        <v>837</v>
      </c>
      <c r="J113" s="292">
        <v>20</v>
      </c>
      <c r="K113" s="306"/>
    </row>
    <row r="114" s="1" customFormat="1" ht="15" customHeight="1">
      <c r="B114" s="317"/>
      <c r="C114" s="292" t="s">
        <v>877</v>
      </c>
      <c r="D114" s="292"/>
      <c r="E114" s="292"/>
      <c r="F114" s="315" t="s">
        <v>835</v>
      </c>
      <c r="G114" s="292"/>
      <c r="H114" s="292" t="s">
        <v>878</v>
      </c>
      <c r="I114" s="292" t="s">
        <v>837</v>
      </c>
      <c r="J114" s="292">
        <v>120</v>
      </c>
      <c r="K114" s="306"/>
    </row>
    <row r="115" s="1" customFormat="1" ht="15" customHeight="1">
      <c r="B115" s="317"/>
      <c r="C115" s="292" t="s">
        <v>41</v>
      </c>
      <c r="D115" s="292"/>
      <c r="E115" s="292"/>
      <c r="F115" s="315" t="s">
        <v>835</v>
      </c>
      <c r="G115" s="292"/>
      <c r="H115" s="292" t="s">
        <v>879</v>
      </c>
      <c r="I115" s="292" t="s">
        <v>870</v>
      </c>
      <c r="J115" s="292"/>
      <c r="K115" s="306"/>
    </row>
    <row r="116" s="1" customFormat="1" ht="15" customHeight="1">
      <c r="B116" s="317"/>
      <c r="C116" s="292" t="s">
        <v>51</v>
      </c>
      <c r="D116" s="292"/>
      <c r="E116" s="292"/>
      <c r="F116" s="315" t="s">
        <v>835</v>
      </c>
      <c r="G116" s="292"/>
      <c r="H116" s="292" t="s">
        <v>880</v>
      </c>
      <c r="I116" s="292" t="s">
        <v>870</v>
      </c>
      <c r="J116" s="292"/>
      <c r="K116" s="306"/>
    </row>
    <row r="117" s="1" customFormat="1" ht="15" customHeight="1">
      <c r="B117" s="317"/>
      <c r="C117" s="292" t="s">
        <v>60</v>
      </c>
      <c r="D117" s="292"/>
      <c r="E117" s="292"/>
      <c r="F117" s="315" t="s">
        <v>835</v>
      </c>
      <c r="G117" s="292"/>
      <c r="H117" s="292" t="s">
        <v>881</v>
      </c>
      <c r="I117" s="292" t="s">
        <v>882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883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829</v>
      </c>
      <c r="D123" s="307"/>
      <c r="E123" s="307"/>
      <c r="F123" s="307" t="s">
        <v>830</v>
      </c>
      <c r="G123" s="308"/>
      <c r="H123" s="307" t="s">
        <v>57</v>
      </c>
      <c r="I123" s="307" t="s">
        <v>60</v>
      </c>
      <c r="J123" s="307" t="s">
        <v>831</v>
      </c>
      <c r="K123" s="336"/>
    </row>
    <row r="124" s="1" customFormat="1" ht="17.25" customHeight="1">
      <c r="B124" s="335"/>
      <c r="C124" s="309" t="s">
        <v>832</v>
      </c>
      <c r="D124" s="309"/>
      <c r="E124" s="309"/>
      <c r="F124" s="310" t="s">
        <v>833</v>
      </c>
      <c r="G124" s="311"/>
      <c r="H124" s="309"/>
      <c r="I124" s="309"/>
      <c r="J124" s="309" t="s">
        <v>834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838</v>
      </c>
      <c r="D126" s="314"/>
      <c r="E126" s="314"/>
      <c r="F126" s="315" t="s">
        <v>835</v>
      </c>
      <c r="G126" s="292"/>
      <c r="H126" s="292" t="s">
        <v>875</v>
      </c>
      <c r="I126" s="292" t="s">
        <v>837</v>
      </c>
      <c r="J126" s="292">
        <v>120</v>
      </c>
      <c r="K126" s="340"/>
    </row>
    <row r="127" s="1" customFormat="1" ht="15" customHeight="1">
      <c r="B127" s="337"/>
      <c r="C127" s="292" t="s">
        <v>884</v>
      </c>
      <c r="D127" s="292"/>
      <c r="E127" s="292"/>
      <c r="F127" s="315" t="s">
        <v>835</v>
      </c>
      <c r="G127" s="292"/>
      <c r="H127" s="292" t="s">
        <v>885</v>
      </c>
      <c r="I127" s="292" t="s">
        <v>837</v>
      </c>
      <c r="J127" s="292" t="s">
        <v>886</v>
      </c>
      <c r="K127" s="340"/>
    </row>
    <row r="128" s="1" customFormat="1" ht="15" customHeight="1">
      <c r="B128" s="337"/>
      <c r="C128" s="292" t="s">
        <v>783</v>
      </c>
      <c r="D128" s="292"/>
      <c r="E128" s="292"/>
      <c r="F128" s="315" t="s">
        <v>835</v>
      </c>
      <c r="G128" s="292"/>
      <c r="H128" s="292" t="s">
        <v>887</v>
      </c>
      <c r="I128" s="292" t="s">
        <v>837</v>
      </c>
      <c r="J128" s="292" t="s">
        <v>886</v>
      </c>
      <c r="K128" s="340"/>
    </row>
    <row r="129" s="1" customFormat="1" ht="15" customHeight="1">
      <c r="B129" s="337"/>
      <c r="C129" s="292" t="s">
        <v>846</v>
      </c>
      <c r="D129" s="292"/>
      <c r="E129" s="292"/>
      <c r="F129" s="315" t="s">
        <v>841</v>
      </c>
      <c r="G129" s="292"/>
      <c r="H129" s="292" t="s">
        <v>847</v>
      </c>
      <c r="I129" s="292" t="s">
        <v>837</v>
      </c>
      <c r="J129" s="292">
        <v>15</v>
      </c>
      <c r="K129" s="340"/>
    </row>
    <row r="130" s="1" customFormat="1" ht="15" customHeight="1">
      <c r="B130" s="337"/>
      <c r="C130" s="318" t="s">
        <v>848</v>
      </c>
      <c r="D130" s="318"/>
      <c r="E130" s="318"/>
      <c r="F130" s="319" t="s">
        <v>841</v>
      </c>
      <c r="G130" s="318"/>
      <c r="H130" s="318" t="s">
        <v>849</v>
      </c>
      <c r="I130" s="318" t="s">
        <v>837</v>
      </c>
      <c r="J130" s="318">
        <v>15</v>
      </c>
      <c r="K130" s="340"/>
    </row>
    <row r="131" s="1" customFormat="1" ht="15" customHeight="1">
      <c r="B131" s="337"/>
      <c r="C131" s="318" t="s">
        <v>850</v>
      </c>
      <c r="D131" s="318"/>
      <c r="E131" s="318"/>
      <c r="F131" s="319" t="s">
        <v>841</v>
      </c>
      <c r="G131" s="318"/>
      <c r="H131" s="318" t="s">
        <v>851</v>
      </c>
      <c r="I131" s="318" t="s">
        <v>837</v>
      </c>
      <c r="J131" s="318">
        <v>20</v>
      </c>
      <c r="K131" s="340"/>
    </row>
    <row r="132" s="1" customFormat="1" ht="15" customHeight="1">
      <c r="B132" s="337"/>
      <c r="C132" s="318" t="s">
        <v>852</v>
      </c>
      <c r="D132" s="318"/>
      <c r="E132" s="318"/>
      <c r="F132" s="319" t="s">
        <v>841</v>
      </c>
      <c r="G132" s="318"/>
      <c r="H132" s="318" t="s">
        <v>853</v>
      </c>
      <c r="I132" s="318" t="s">
        <v>837</v>
      </c>
      <c r="J132" s="318">
        <v>20</v>
      </c>
      <c r="K132" s="340"/>
    </row>
    <row r="133" s="1" customFormat="1" ht="15" customHeight="1">
      <c r="B133" s="337"/>
      <c r="C133" s="292" t="s">
        <v>840</v>
      </c>
      <c r="D133" s="292"/>
      <c r="E133" s="292"/>
      <c r="F133" s="315" t="s">
        <v>841</v>
      </c>
      <c r="G133" s="292"/>
      <c r="H133" s="292" t="s">
        <v>875</v>
      </c>
      <c r="I133" s="292" t="s">
        <v>837</v>
      </c>
      <c r="J133" s="292">
        <v>50</v>
      </c>
      <c r="K133" s="340"/>
    </row>
    <row r="134" s="1" customFormat="1" ht="15" customHeight="1">
      <c r="B134" s="337"/>
      <c r="C134" s="292" t="s">
        <v>854</v>
      </c>
      <c r="D134" s="292"/>
      <c r="E134" s="292"/>
      <c r="F134" s="315" t="s">
        <v>841</v>
      </c>
      <c r="G134" s="292"/>
      <c r="H134" s="292" t="s">
        <v>875</v>
      </c>
      <c r="I134" s="292" t="s">
        <v>837</v>
      </c>
      <c r="J134" s="292">
        <v>50</v>
      </c>
      <c r="K134" s="340"/>
    </row>
    <row r="135" s="1" customFormat="1" ht="15" customHeight="1">
      <c r="B135" s="337"/>
      <c r="C135" s="292" t="s">
        <v>860</v>
      </c>
      <c r="D135" s="292"/>
      <c r="E135" s="292"/>
      <c r="F135" s="315" t="s">
        <v>841</v>
      </c>
      <c r="G135" s="292"/>
      <c r="H135" s="292" t="s">
        <v>875</v>
      </c>
      <c r="I135" s="292" t="s">
        <v>837</v>
      </c>
      <c r="J135" s="292">
        <v>50</v>
      </c>
      <c r="K135" s="340"/>
    </row>
    <row r="136" s="1" customFormat="1" ht="15" customHeight="1">
      <c r="B136" s="337"/>
      <c r="C136" s="292" t="s">
        <v>862</v>
      </c>
      <c r="D136" s="292"/>
      <c r="E136" s="292"/>
      <c r="F136" s="315" t="s">
        <v>841</v>
      </c>
      <c r="G136" s="292"/>
      <c r="H136" s="292" t="s">
        <v>875</v>
      </c>
      <c r="I136" s="292" t="s">
        <v>837</v>
      </c>
      <c r="J136" s="292">
        <v>50</v>
      </c>
      <c r="K136" s="340"/>
    </row>
    <row r="137" s="1" customFormat="1" ht="15" customHeight="1">
      <c r="B137" s="337"/>
      <c r="C137" s="292" t="s">
        <v>863</v>
      </c>
      <c r="D137" s="292"/>
      <c r="E137" s="292"/>
      <c r="F137" s="315" t="s">
        <v>841</v>
      </c>
      <c r="G137" s="292"/>
      <c r="H137" s="292" t="s">
        <v>888</v>
      </c>
      <c r="I137" s="292" t="s">
        <v>837</v>
      </c>
      <c r="J137" s="292">
        <v>255</v>
      </c>
      <c r="K137" s="340"/>
    </row>
    <row r="138" s="1" customFormat="1" ht="15" customHeight="1">
      <c r="B138" s="337"/>
      <c r="C138" s="292" t="s">
        <v>865</v>
      </c>
      <c r="D138" s="292"/>
      <c r="E138" s="292"/>
      <c r="F138" s="315" t="s">
        <v>835</v>
      </c>
      <c r="G138" s="292"/>
      <c r="H138" s="292" t="s">
        <v>889</v>
      </c>
      <c r="I138" s="292" t="s">
        <v>867</v>
      </c>
      <c r="J138" s="292"/>
      <c r="K138" s="340"/>
    </row>
    <row r="139" s="1" customFormat="1" ht="15" customHeight="1">
      <c r="B139" s="337"/>
      <c r="C139" s="292" t="s">
        <v>868</v>
      </c>
      <c r="D139" s="292"/>
      <c r="E139" s="292"/>
      <c r="F139" s="315" t="s">
        <v>835</v>
      </c>
      <c r="G139" s="292"/>
      <c r="H139" s="292" t="s">
        <v>890</v>
      </c>
      <c r="I139" s="292" t="s">
        <v>870</v>
      </c>
      <c r="J139" s="292"/>
      <c r="K139" s="340"/>
    </row>
    <row r="140" s="1" customFormat="1" ht="15" customHeight="1">
      <c r="B140" s="337"/>
      <c r="C140" s="292" t="s">
        <v>871</v>
      </c>
      <c r="D140" s="292"/>
      <c r="E140" s="292"/>
      <c r="F140" s="315" t="s">
        <v>835</v>
      </c>
      <c r="G140" s="292"/>
      <c r="H140" s="292" t="s">
        <v>871</v>
      </c>
      <c r="I140" s="292" t="s">
        <v>870</v>
      </c>
      <c r="J140" s="292"/>
      <c r="K140" s="340"/>
    </row>
    <row r="141" s="1" customFormat="1" ht="15" customHeight="1">
      <c r="B141" s="337"/>
      <c r="C141" s="292" t="s">
        <v>41</v>
      </c>
      <c r="D141" s="292"/>
      <c r="E141" s="292"/>
      <c r="F141" s="315" t="s">
        <v>835</v>
      </c>
      <c r="G141" s="292"/>
      <c r="H141" s="292" t="s">
        <v>891</v>
      </c>
      <c r="I141" s="292" t="s">
        <v>870</v>
      </c>
      <c r="J141" s="292"/>
      <c r="K141" s="340"/>
    </row>
    <row r="142" s="1" customFormat="1" ht="15" customHeight="1">
      <c r="B142" s="337"/>
      <c r="C142" s="292" t="s">
        <v>892</v>
      </c>
      <c r="D142" s="292"/>
      <c r="E142" s="292"/>
      <c r="F142" s="315" t="s">
        <v>835</v>
      </c>
      <c r="G142" s="292"/>
      <c r="H142" s="292" t="s">
        <v>893</v>
      </c>
      <c r="I142" s="292" t="s">
        <v>870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894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829</v>
      </c>
      <c r="D148" s="307"/>
      <c r="E148" s="307"/>
      <c r="F148" s="307" t="s">
        <v>830</v>
      </c>
      <c r="G148" s="308"/>
      <c r="H148" s="307" t="s">
        <v>57</v>
      </c>
      <c r="I148" s="307" t="s">
        <v>60</v>
      </c>
      <c r="J148" s="307" t="s">
        <v>831</v>
      </c>
      <c r="K148" s="306"/>
    </row>
    <row r="149" s="1" customFormat="1" ht="17.25" customHeight="1">
      <c r="B149" s="304"/>
      <c r="C149" s="309" t="s">
        <v>832</v>
      </c>
      <c r="D149" s="309"/>
      <c r="E149" s="309"/>
      <c r="F149" s="310" t="s">
        <v>833</v>
      </c>
      <c r="G149" s="311"/>
      <c r="H149" s="309"/>
      <c r="I149" s="309"/>
      <c r="J149" s="309" t="s">
        <v>834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838</v>
      </c>
      <c r="D151" s="292"/>
      <c r="E151" s="292"/>
      <c r="F151" s="345" t="s">
        <v>835</v>
      </c>
      <c r="G151" s="292"/>
      <c r="H151" s="344" t="s">
        <v>875</v>
      </c>
      <c r="I151" s="344" t="s">
        <v>837</v>
      </c>
      <c r="J151" s="344">
        <v>120</v>
      </c>
      <c r="K151" s="340"/>
    </row>
    <row r="152" s="1" customFormat="1" ht="15" customHeight="1">
      <c r="B152" s="317"/>
      <c r="C152" s="344" t="s">
        <v>884</v>
      </c>
      <c r="D152" s="292"/>
      <c r="E152" s="292"/>
      <c r="F152" s="345" t="s">
        <v>835</v>
      </c>
      <c r="G152" s="292"/>
      <c r="H152" s="344" t="s">
        <v>895</v>
      </c>
      <c r="I152" s="344" t="s">
        <v>837</v>
      </c>
      <c r="J152" s="344" t="s">
        <v>886</v>
      </c>
      <c r="K152" s="340"/>
    </row>
    <row r="153" s="1" customFormat="1" ht="15" customHeight="1">
      <c r="B153" s="317"/>
      <c r="C153" s="344" t="s">
        <v>783</v>
      </c>
      <c r="D153" s="292"/>
      <c r="E153" s="292"/>
      <c r="F153" s="345" t="s">
        <v>835</v>
      </c>
      <c r="G153" s="292"/>
      <c r="H153" s="344" t="s">
        <v>896</v>
      </c>
      <c r="I153" s="344" t="s">
        <v>837</v>
      </c>
      <c r="J153" s="344" t="s">
        <v>886</v>
      </c>
      <c r="K153" s="340"/>
    </row>
    <row r="154" s="1" customFormat="1" ht="15" customHeight="1">
      <c r="B154" s="317"/>
      <c r="C154" s="344" t="s">
        <v>840</v>
      </c>
      <c r="D154" s="292"/>
      <c r="E154" s="292"/>
      <c r="F154" s="345" t="s">
        <v>841</v>
      </c>
      <c r="G154" s="292"/>
      <c r="H154" s="344" t="s">
        <v>875</v>
      </c>
      <c r="I154" s="344" t="s">
        <v>837</v>
      </c>
      <c r="J154" s="344">
        <v>50</v>
      </c>
      <c r="K154" s="340"/>
    </row>
    <row r="155" s="1" customFormat="1" ht="15" customHeight="1">
      <c r="B155" s="317"/>
      <c r="C155" s="344" t="s">
        <v>843</v>
      </c>
      <c r="D155" s="292"/>
      <c r="E155" s="292"/>
      <c r="F155" s="345" t="s">
        <v>835</v>
      </c>
      <c r="G155" s="292"/>
      <c r="H155" s="344" t="s">
        <v>875</v>
      </c>
      <c r="I155" s="344" t="s">
        <v>845</v>
      </c>
      <c r="J155" s="344"/>
      <c r="K155" s="340"/>
    </row>
    <row r="156" s="1" customFormat="1" ht="15" customHeight="1">
      <c r="B156" s="317"/>
      <c r="C156" s="344" t="s">
        <v>854</v>
      </c>
      <c r="D156" s="292"/>
      <c r="E156" s="292"/>
      <c r="F156" s="345" t="s">
        <v>841</v>
      </c>
      <c r="G156" s="292"/>
      <c r="H156" s="344" t="s">
        <v>875</v>
      </c>
      <c r="I156" s="344" t="s">
        <v>837</v>
      </c>
      <c r="J156" s="344">
        <v>50</v>
      </c>
      <c r="K156" s="340"/>
    </row>
    <row r="157" s="1" customFormat="1" ht="15" customHeight="1">
      <c r="B157" s="317"/>
      <c r="C157" s="344" t="s">
        <v>862</v>
      </c>
      <c r="D157" s="292"/>
      <c r="E157" s="292"/>
      <c r="F157" s="345" t="s">
        <v>841</v>
      </c>
      <c r="G157" s="292"/>
      <c r="H157" s="344" t="s">
        <v>875</v>
      </c>
      <c r="I157" s="344" t="s">
        <v>837</v>
      </c>
      <c r="J157" s="344">
        <v>50</v>
      </c>
      <c r="K157" s="340"/>
    </row>
    <row r="158" s="1" customFormat="1" ht="15" customHeight="1">
      <c r="B158" s="317"/>
      <c r="C158" s="344" t="s">
        <v>860</v>
      </c>
      <c r="D158" s="292"/>
      <c r="E158" s="292"/>
      <c r="F158" s="345" t="s">
        <v>841</v>
      </c>
      <c r="G158" s="292"/>
      <c r="H158" s="344" t="s">
        <v>875</v>
      </c>
      <c r="I158" s="344" t="s">
        <v>837</v>
      </c>
      <c r="J158" s="344">
        <v>50</v>
      </c>
      <c r="K158" s="340"/>
    </row>
    <row r="159" s="1" customFormat="1" ht="15" customHeight="1">
      <c r="B159" s="317"/>
      <c r="C159" s="344" t="s">
        <v>90</v>
      </c>
      <c r="D159" s="292"/>
      <c r="E159" s="292"/>
      <c r="F159" s="345" t="s">
        <v>835</v>
      </c>
      <c r="G159" s="292"/>
      <c r="H159" s="344" t="s">
        <v>897</v>
      </c>
      <c r="I159" s="344" t="s">
        <v>837</v>
      </c>
      <c r="J159" s="344" t="s">
        <v>898</v>
      </c>
      <c r="K159" s="340"/>
    </row>
    <row r="160" s="1" customFormat="1" ht="15" customHeight="1">
      <c r="B160" s="317"/>
      <c r="C160" s="344" t="s">
        <v>899</v>
      </c>
      <c r="D160" s="292"/>
      <c r="E160" s="292"/>
      <c r="F160" s="345" t="s">
        <v>835</v>
      </c>
      <c r="G160" s="292"/>
      <c r="H160" s="344" t="s">
        <v>900</v>
      </c>
      <c r="I160" s="344" t="s">
        <v>870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901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829</v>
      </c>
      <c r="D166" s="307"/>
      <c r="E166" s="307"/>
      <c r="F166" s="307" t="s">
        <v>830</v>
      </c>
      <c r="G166" s="349"/>
      <c r="H166" s="350" t="s">
        <v>57</v>
      </c>
      <c r="I166" s="350" t="s">
        <v>60</v>
      </c>
      <c r="J166" s="307" t="s">
        <v>831</v>
      </c>
      <c r="K166" s="284"/>
    </row>
    <row r="167" s="1" customFormat="1" ht="17.25" customHeight="1">
      <c r="B167" s="285"/>
      <c r="C167" s="309" t="s">
        <v>832</v>
      </c>
      <c r="D167" s="309"/>
      <c r="E167" s="309"/>
      <c r="F167" s="310" t="s">
        <v>833</v>
      </c>
      <c r="G167" s="351"/>
      <c r="H167" s="352"/>
      <c r="I167" s="352"/>
      <c r="J167" s="309" t="s">
        <v>834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838</v>
      </c>
      <c r="D169" s="292"/>
      <c r="E169" s="292"/>
      <c r="F169" s="315" t="s">
        <v>835</v>
      </c>
      <c r="G169" s="292"/>
      <c r="H169" s="292" t="s">
        <v>875</v>
      </c>
      <c r="I169" s="292" t="s">
        <v>837</v>
      </c>
      <c r="J169" s="292">
        <v>120</v>
      </c>
      <c r="K169" s="340"/>
    </row>
    <row r="170" s="1" customFormat="1" ht="15" customHeight="1">
      <c r="B170" s="317"/>
      <c r="C170" s="292" t="s">
        <v>884</v>
      </c>
      <c r="D170" s="292"/>
      <c r="E170" s="292"/>
      <c r="F170" s="315" t="s">
        <v>835</v>
      </c>
      <c r="G170" s="292"/>
      <c r="H170" s="292" t="s">
        <v>885</v>
      </c>
      <c r="I170" s="292" t="s">
        <v>837</v>
      </c>
      <c r="J170" s="292" t="s">
        <v>886</v>
      </c>
      <c r="K170" s="340"/>
    </row>
    <row r="171" s="1" customFormat="1" ht="15" customHeight="1">
      <c r="B171" s="317"/>
      <c r="C171" s="292" t="s">
        <v>783</v>
      </c>
      <c r="D171" s="292"/>
      <c r="E171" s="292"/>
      <c r="F171" s="315" t="s">
        <v>835</v>
      </c>
      <c r="G171" s="292"/>
      <c r="H171" s="292" t="s">
        <v>902</v>
      </c>
      <c r="I171" s="292" t="s">
        <v>837</v>
      </c>
      <c r="J171" s="292" t="s">
        <v>886</v>
      </c>
      <c r="K171" s="340"/>
    </row>
    <row r="172" s="1" customFormat="1" ht="15" customHeight="1">
      <c r="B172" s="317"/>
      <c r="C172" s="292" t="s">
        <v>840</v>
      </c>
      <c r="D172" s="292"/>
      <c r="E172" s="292"/>
      <c r="F172" s="315" t="s">
        <v>841</v>
      </c>
      <c r="G172" s="292"/>
      <c r="H172" s="292" t="s">
        <v>902</v>
      </c>
      <c r="I172" s="292" t="s">
        <v>837</v>
      </c>
      <c r="J172" s="292">
        <v>50</v>
      </c>
      <c r="K172" s="340"/>
    </row>
    <row r="173" s="1" customFormat="1" ht="15" customHeight="1">
      <c r="B173" s="317"/>
      <c r="C173" s="292" t="s">
        <v>843</v>
      </c>
      <c r="D173" s="292"/>
      <c r="E173" s="292"/>
      <c r="F173" s="315" t="s">
        <v>835</v>
      </c>
      <c r="G173" s="292"/>
      <c r="H173" s="292" t="s">
        <v>902</v>
      </c>
      <c r="I173" s="292" t="s">
        <v>845</v>
      </c>
      <c r="J173" s="292"/>
      <c r="K173" s="340"/>
    </row>
    <row r="174" s="1" customFormat="1" ht="15" customHeight="1">
      <c r="B174" s="317"/>
      <c r="C174" s="292" t="s">
        <v>854</v>
      </c>
      <c r="D174" s="292"/>
      <c r="E174" s="292"/>
      <c r="F174" s="315" t="s">
        <v>841</v>
      </c>
      <c r="G174" s="292"/>
      <c r="H174" s="292" t="s">
        <v>902</v>
      </c>
      <c r="I174" s="292" t="s">
        <v>837</v>
      </c>
      <c r="J174" s="292">
        <v>50</v>
      </c>
      <c r="K174" s="340"/>
    </row>
    <row r="175" s="1" customFormat="1" ht="15" customHeight="1">
      <c r="B175" s="317"/>
      <c r="C175" s="292" t="s">
        <v>862</v>
      </c>
      <c r="D175" s="292"/>
      <c r="E175" s="292"/>
      <c r="F175" s="315" t="s">
        <v>841</v>
      </c>
      <c r="G175" s="292"/>
      <c r="H175" s="292" t="s">
        <v>902</v>
      </c>
      <c r="I175" s="292" t="s">
        <v>837</v>
      </c>
      <c r="J175" s="292">
        <v>50</v>
      </c>
      <c r="K175" s="340"/>
    </row>
    <row r="176" s="1" customFormat="1" ht="15" customHeight="1">
      <c r="B176" s="317"/>
      <c r="C176" s="292" t="s">
        <v>860</v>
      </c>
      <c r="D176" s="292"/>
      <c r="E176" s="292"/>
      <c r="F176" s="315" t="s">
        <v>841</v>
      </c>
      <c r="G176" s="292"/>
      <c r="H176" s="292" t="s">
        <v>902</v>
      </c>
      <c r="I176" s="292" t="s">
        <v>837</v>
      </c>
      <c r="J176" s="292">
        <v>50</v>
      </c>
      <c r="K176" s="340"/>
    </row>
    <row r="177" s="1" customFormat="1" ht="15" customHeight="1">
      <c r="B177" s="317"/>
      <c r="C177" s="292" t="s">
        <v>102</v>
      </c>
      <c r="D177" s="292"/>
      <c r="E177" s="292"/>
      <c r="F177" s="315" t="s">
        <v>835</v>
      </c>
      <c r="G177" s="292"/>
      <c r="H177" s="292" t="s">
        <v>903</v>
      </c>
      <c r="I177" s="292" t="s">
        <v>904</v>
      </c>
      <c r="J177" s="292"/>
      <c r="K177" s="340"/>
    </row>
    <row r="178" s="1" customFormat="1" ht="15" customHeight="1">
      <c r="B178" s="317"/>
      <c r="C178" s="292" t="s">
        <v>60</v>
      </c>
      <c r="D178" s="292"/>
      <c r="E178" s="292"/>
      <c r="F178" s="315" t="s">
        <v>835</v>
      </c>
      <c r="G178" s="292"/>
      <c r="H178" s="292" t="s">
        <v>905</v>
      </c>
      <c r="I178" s="292" t="s">
        <v>906</v>
      </c>
      <c r="J178" s="292">
        <v>1</v>
      </c>
      <c r="K178" s="340"/>
    </row>
    <row r="179" s="1" customFormat="1" ht="15" customHeight="1">
      <c r="B179" s="317"/>
      <c r="C179" s="292" t="s">
        <v>56</v>
      </c>
      <c r="D179" s="292"/>
      <c r="E179" s="292"/>
      <c r="F179" s="315" t="s">
        <v>835</v>
      </c>
      <c r="G179" s="292"/>
      <c r="H179" s="292" t="s">
        <v>907</v>
      </c>
      <c r="I179" s="292" t="s">
        <v>837</v>
      </c>
      <c r="J179" s="292">
        <v>20</v>
      </c>
      <c r="K179" s="340"/>
    </row>
    <row r="180" s="1" customFormat="1" ht="15" customHeight="1">
      <c r="B180" s="317"/>
      <c r="C180" s="292" t="s">
        <v>57</v>
      </c>
      <c r="D180" s="292"/>
      <c r="E180" s="292"/>
      <c r="F180" s="315" t="s">
        <v>835</v>
      </c>
      <c r="G180" s="292"/>
      <c r="H180" s="292" t="s">
        <v>908</v>
      </c>
      <c r="I180" s="292" t="s">
        <v>837</v>
      </c>
      <c r="J180" s="292">
        <v>255</v>
      </c>
      <c r="K180" s="340"/>
    </row>
    <row r="181" s="1" customFormat="1" ht="15" customHeight="1">
      <c r="B181" s="317"/>
      <c r="C181" s="292" t="s">
        <v>103</v>
      </c>
      <c r="D181" s="292"/>
      <c r="E181" s="292"/>
      <c r="F181" s="315" t="s">
        <v>835</v>
      </c>
      <c r="G181" s="292"/>
      <c r="H181" s="292" t="s">
        <v>799</v>
      </c>
      <c r="I181" s="292" t="s">
        <v>837</v>
      </c>
      <c r="J181" s="292">
        <v>10</v>
      </c>
      <c r="K181" s="340"/>
    </row>
    <row r="182" s="1" customFormat="1" ht="15" customHeight="1">
      <c r="B182" s="317"/>
      <c r="C182" s="292" t="s">
        <v>104</v>
      </c>
      <c r="D182" s="292"/>
      <c r="E182" s="292"/>
      <c r="F182" s="315" t="s">
        <v>835</v>
      </c>
      <c r="G182" s="292"/>
      <c r="H182" s="292" t="s">
        <v>909</v>
      </c>
      <c r="I182" s="292" t="s">
        <v>870</v>
      </c>
      <c r="J182" s="292"/>
      <c r="K182" s="340"/>
    </row>
    <row r="183" s="1" customFormat="1" ht="15" customHeight="1">
      <c r="B183" s="317"/>
      <c r="C183" s="292" t="s">
        <v>910</v>
      </c>
      <c r="D183" s="292"/>
      <c r="E183" s="292"/>
      <c r="F183" s="315" t="s">
        <v>835</v>
      </c>
      <c r="G183" s="292"/>
      <c r="H183" s="292" t="s">
        <v>911</v>
      </c>
      <c r="I183" s="292" t="s">
        <v>870</v>
      </c>
      <c r="J183" s="292"/>
      <c r="K183" s="340"/>
    </row>
    <row r="184" s="1" customFormat="1" ht="15" customHeight="1">
      <c r="B184" s="317"/>
      <c r="C184" s="292" t="s">
        <v>899</v>
      </c>
      <c r="D184" s="292"/>
      <c r="E184" s="292"/>
      <c r="F184" s="315" t="s">
        <v>835</v>
      </c>
      <c r="G184" s="292"/>
      <c r="H184" s="292" t="s">
        <v>912</v>
      </c>
      <c r="I184" s="292" t="s">
        <v>870</v>
      </c>
      <c r="J184" s="292"/>
      <c r="K184" s="340"/>
    </row>
    <row r="185" s="1" customFormat="1" ht="15" customHeight="1">
      <c r="B185" s="317"/>
      <c r="C185" s="292" t="s">
        <v>106</v>
      </c>
      <c r="D185" s="292"/>
      <c r="E185" s="292"/>
      <c r="F185" s="315" t="s">
        <v>841</v>
      </c>
      <c r="G185" s="292"/>
      <c r="H185" s="292" t="s">
        <v>913</v>
      </c>
      <c r="I185" s="292" t="s">
        <v>837</v>
      </c>
      <c r="J185" s="292">
        <v>50</v>
      </c>
      <c r="K185" s="340"/>
    </row>
    <row r="186" s="1" customFormat="1" ht="15" customHeight="1">
      <c r="B186" s="317"/>
      <c r="C186" s="292" t="s">
        <v>914</v>
      </c>
      <c r="D186" s="292"/>
      <c r="E186" s="292"/>
      <c r="F186" s="315" t="s">
        <v>841</v>
      </c>
      <c r="G186" s="292"/>
      <c r="H186" s="292" t="s">
        <v>915</v>
      </c>
      <c r="I186" s="292" t="s">
        <v>916</v>
      </c>
      <c r="J186" s="292"/>
      <c r="K186" s="340"/>
    </row>
    <row r="187" s="1" customFormat="1" ht="15" customHeight="1">
      <c r="B187" s="317"/>
      <c r="C187" s="292" t="s">
        <v>917</v>
      </c>
      <c r="D187" s="292"/>
      <c r="E187" s="292"/>
      <c r="F187" s="315" t="s">
        <v>841</v>
      </c>
      <c r="G187" s="292"/>
      <c r="H187" s="292" t="s">
        <v>918</v>
      </c>
      <c r="I187" s="292" t="s">
        <v>916</v>
      </c>
      <c r="J187" s="292"/>
      <c r="K187" s="340"/>
    </row>
    <row r="188" s="1" customFormat="1" ht="15" customHeight="1">
      <c r="B188" s="317"/>
      <c r="C188" s="292" t="s">
        <v>919</v>
      </c>
      <c r="D188" s="292"/>
      <c r="E188" s="292"/>
      <c r="F188" s="315" t="s">
        <v>841</v>
      </c>
      <c r="G188" s="292"/>
      <c r="H188" s="292" t="s">
        <v>920</v>
      </c>
      <c r="I188" s="292" t="s">
        <v>916</v>
      </c>
      <c r="J188" s="292"/>
      <c r="K188" s="340"/>
    </row>
    <row r="189" s="1" customFormat="1" ht="15" customHeight="1">
      <c r="B189" s="317"/>
      <c r="C189" s="353" t="s">
        <v>921</v>
      </c>
      <c r="D189" s="292"/>
      <c r="E189" s="292"/>
      <c r="F189" s="315" t="s">
        <v>841</v>
      </c>
      <c r="G189" s="292"/>
      <c r="H189" s="292" t="s">
        <v>922</v>
      </c>
      <c r="I189" s="292" t="s">
        <v>923</v>
      </c>
      <c r="J189" s="354" t="s">
        <v>924</v>
      </c>
      <c r="K189" s="340"/>
    </row>
    <row r="190" s="1" customFormat="1" ht="15" customHeight="1">
      <c r="B190" s="317"/>
      <c r="C190" s="353" t="s">
        <v>45</v>
      </c>
      <c r="D190" s="292"/>
      <c r="E190" s="292"/>
      <c r="F190" s="315" t="s">
        <v>835</v>
      </c>
      <c r="G190" s="292"/>
      <c r="H190" s="289" t="s">
        <v>925</v>
      </c>
      <c r="I190" s="292" t="s">
        <v>926</v>
      </c>
      <c r="J190" s="292"/>
      <c r="K190" s="340"/>
    </row>
    <row r="191" s="1" customFormat="1" ht="15" customHeight="1">
      <c r="B191" s="317"/>
      <c r="C191" s="353" t="s">
        <v>927</v>
      </c>
      <c r="D191" s="292"/>
      <c r="E191" s="292"/>
      <c r="F191" s="315" t="s">
        <v>835</v>
      </c>
      <c r="G191" s="292"/>
      <c r="H191" s="292" t="s">
        <v>928</v>
      </c>
      <c r="I191" s="292" t="s">
        <v>870</v>
      </c>
      <c r="J191" s="292"/>
      <c r="K191" s="340"/>
    </row>
    <row r="192" s="1" customFormat="1" ht="15" customHeight="1">
      <c r="B192" s="317"/>
      <c r="C192" s="353" t="s">
        <v>929</v>
      </c>
      <c r="D192" s="292"/>
      <c r="E192" s="292"/>
      <c r="F192" s="315" t="s">
        <v>835</v>
      </c>
      <c r="G192" s="292"/>
      <c r="H192" s="292" t="s">
        <v>930</v>
      </c>
      <c r="I192" s="292" t="s">
        <v>870</v>
      </c>
      <c r="J192" s="292"/>
      <c r="K192" s="340"/>
    </row>
    <row r="193" s="1" customFormat="1" ht="15" customHeight="1">
      <c r="B193" s="317"/>
      <c r="C193" s="353" t="s">
        <v>931</v>
      </c>
      <c r="D193" s="292"/>
      <c r="E193" s="292"/>
      <c r="F193" s="315" t="s">
        <v>841</v>
      </c>
      <c r="G193" s="292"/>
      <c r="H193" s="292" t="s">
        <v>932</v>
      </c>
      <c r="I193" s="292" t="s">
        <v>870</v>
      </c>
      <c r="J193" s="292"/>
      <c r="K193" s="340"/>
    </row>
    <row r="194" s="1" customFormat="1" ht="15" customHeight="1">
      <c r="B194" s="346"/>
      <c r="C194" s="355"/>
      <c r="D194" s="326"/>
      <c r="E194" s="326"/>
      <c r="F194" s="326"/>
      <c r="G194" s="326"/>
      <c r="H194" s="326"/>
      <c r="I194" s="326"/>
      <c r="J194" s="326"/>
      <c r="K194" s="347"/>
    </row>
    <row r="195" s="1" customFormat="1" ht="18.75" customHeight="1">
      <c r="B195" s="328"/>
      <c r="C195" s="338"/>
      <c r="D195" s="338"/>
      <c r="E195" s="338"/>
      <c r="F195" s="348"/>
      <c r="G195" s="338"/>
      <c r="H195" s="338"/>
      <c r="I195" s="338"/>
      <c r="J195" s="338"/>
      <c r="K195" s="328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="1" customFormat="1" ht="13.5">
      <c r="B198" s="279"/>
      <c r="C198" s="280"/>
      <c r="D198" s="280"/>
      <c r="E198" s="280"/>
      <c r="F198" s="280"/>
      <c r="G198" s="280"/>
      <c r="H198" s="280"/>
      <c r="I198" s="280"/>
      <c r="J198" s="280"/>
      <c r="K198" s="281"/>
    </row>
    <row r="199" s="1" customFormat="1" ht="21">
      <c r="B199" s="282"/>
      <c r="C199" s="283" t="s">
        <v>933</v>
      </c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5.5" customHeight="1">
      <c r="B200" s="282"/>
      <c r="C200" s="356" t="s">
        <v>934</v>
      </c>
      <c r="D200" s="356"/>
      <c r="E200" s="356"/>
      <c r="F200" s="356" t="s">
        <v>935</v>
      </c>
      <c r="G200" s="357"/>
      <c r="H200" s="356" t="s">
        <v>936</v>
      </c>
      <c r="I200" s="356"/>
      <c r="J200" s="356"/>
      <c r="K200" s="284"/>
    </row>
    <row r="201" s="1" customFormat="1" ht="5.25" customHeight="1">
      <c r="B201" s="317"/>
      <c r="C201" s="312"/>
      <c r="D201" s="312"/>
      <c r="E201" s="312"/>
      <c r="F201" s="312"/>
      <c r="G201" s="338"/>
      <c r="H201" s="312"/>
      <c r="I201" s="312"/>
      <c r="J201" s="312"/>
      <c r="K201" s="340"/>
    </row>
    <row r="202" s="1" customFormat="1" ht="15" customHeight="1">
      <c r="B202" s="317"/>
      <c r="C202" s="292" t="s">
        <v>926</v>
      </c>
      <c r="D202" s="292"/>
      <c r="E202" s="292"/>
      <c r="F202" s="315" t="s">
        <v>46</v>
      </c>
      <c r="G202" s="292"/>
      <c r="H202" s="292" t="s">
        <v>937</v>
      </c>
      <c r="I202" s="292"/>
      <c r="J202" s="292"/>
      <c r="K202" s="340"/>
    </row>
    <row r="203" s="1" customFormat="1" ht="15" customHeight="1">
      <c r="B203" s="317"/>
      <c r="C203" s="292"/>
      <c r="D203" s="292"/>
      <c r="E203" s="292"/>
      <c r="F203" s="315" t="s">
        <v>47</v>
      </c>
      <c r="G203" s="292"/>
      <c r="H203" s="292" t="s">
        <v>938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50</v>
      </c>
      <c r="G204" s="292"/>
      <c r="H204" s="292" t="s">
        <v>939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48</v>
      </c>
      <c r="G205" s="292"/>
      <c r="H205" s="292" t="s">
        <v>940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49</v>
      </c>
      <c r="G206" s="292"/>
      <c r="H206" s="292" t="s">
        <v>941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/>
      <c r="G207" s="292"/>
      <c r="H207" s="292"/>
      <c r="I207" s="292"/>
      <c r="J207" s="292"/>
      <c r="K207" s="340"/>
    </row>
    <row r="208" s="1" customFormat="1" ht="15" customHeight="1">
      <c r="B208" s="317"/>
      <c r="C208" s="292" t="s">
        <v>882</v>
      </c>
      <c r="D208" s="292"/>
      <c r="E208" s="292"/>
      <c r="F208" s="315" t="s">
        <v>82</v>
      </c>
      <c r="G208" s="292"/>
      <c r="H208" s="292" t="s">
        <v>942</v>
      </c>
      <c r="I208" s="292"/>
      <c r="J208" s="292"/>
      <c r="K208" s="340"/>
    </row>
    <row r="209" s="1" customFormat="1" ht="15" customHeight="1">
      <c r="B209" s="317"/>
      <c r="C209" s="292"/>
      <c r="D209" s="292"/>
      <c r="E209" s="292"/>
      <c r="F209" s="315" t="s">
        <v>777</v>
      </c>
      <c r="G209" s="292"/>
      <c r="H209" s="292" t="s">
        <v>778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775</v>
      </c>
      <c r="G210" s="292"/>
      <c r="H210" s="292" t="s">
        <v>943</v>
      </c>
      <c r="I210" s="292"/>
      <c r="J210" s="292"/>
      <c r="K210" s="340"/>
    </row>
    <row r="211" s="1" customFormat="1" ht="15" customHeight="1">
      <c r="B211" s="358"/>
      <c r="C211" s="292"/>
      <c r="D211" s="292"/>
      <c r="E211" s="292"/>
      <c r="F211" s="315" t="s">
        <v>779</v>
      </c>
      <c r="G211" s="353"/>
      <c r="H211" s="344" t="s">
        <v>780</v>
      </c>
      <c r="I211" s="344"/>
      <c r="J211" s="344"/>
      <c r="K211" s="359"/>
    </row>
    <row r="212" s="1" customFormat="1" ht="15" customHeight="1">
      <c r="B212" s="358"/>
      <c r="C212" s="292"/>
      <c r="D212" s="292"/>
      <c r="E212" s="292"/>
      <c r="F212" s="315" t="s">
        <v>781</v>
      </c>
      <c r="G212" s="353"/>
      <c r="H212" s="344" t="s">
        <v>944</v>
      </c>
      <c r="I212" s="344"/>
      <c r="J212" s="344"/>
      <c r="K212" s="359"/>
    </row>
    <row r="213" s="1" customFormat="1" ht="15" customHeight="1">
      <c r="B213" s="358"/>
      <c r="C213" s="292"/>
      <c r="D213" s="292"/>
      <c r="E213" s="292"/>
      <c r="F213" s="315"/>
      <c r="G213" s="353"/>
      <c r="H213" s="344"/>
      <c r="I213" s="344"/>
      <c r="J213" s="344"/>
      <c r="K213" s="359"/>
    </row>
    <row r="214" s="1" customFormat="1" ht="15" customHeight="1">
      <c r="B214" s="358"/>
      <c r="C214" s="292" t="s">
        <v>906</v>
      </c>
      <c r="D214" s="292"/>
      <c r="E214" s="292"/>
      <c r="F214" s="315">
        <v>1</v>
      </c>
      <c r="G214" s="353"/>
      <c r="H214" s="344" t="s">
        <v>945</v>
      </c>
      <c r="I214" s="344"/>
      <c r="J214" s="344"/>
      <c r="K214" s="359"/>
    </row>
    <row r="215" s="1" customFormat="1" ht="15" customHeight="1">
      <c r="B215" s="358"/>
      <c r="C215" s="292"/>
      <c r="D215" s="292"/>
      <c r="E215" s="292"/>
      <c r="F215" s="315">
        <v>2</v>
      </c>
      <c r="G215" s="353"/>
      <c r="H215" s="344" t="s">
        <v>946</v>
      </c>
      <c r="I215" s="344"/>
      <c r="J215" s="344"/>
      <c r="K215" s="359"/>
    </row>
    <row r="216" s="1" customFormat="1" ht="15" customHeight="1">
      <c r="B216" s="358"/>
      <c r="C216" s="292"/>
      <c r="D216" s="292"/>
      <c r="E216" s="292"/>
      <c r="F216" s="315">
        <v>3</v>
      </c>
      <c r="G216" s="353"/>
      <c r="H216" s="344" t="s">
        <v>947</v>
      </c>
      <c r="I216" s="344"/>
      <c r="J216" s="344"/>
      <c r="K216" s="359"/>
    </row>
    <row r="217" s="1" customFormat="1" ht="15" customHeight="1">
      <c r="B217" s="358"/>
      <c r="C217" s="292"/>
      <c r="D217" s="292"/>
      <c r="E217" s="292"/>
      <c r="F217" s="315">
        <v>4</v>
      </c>
      <c r="G217" s="353"/>
      <c r="H217" s="344" t="s">
        <v>948</v>
      </c>
      <c r="I217" s="344"/>
      <c r="J217" s="344"/>
      <c r="K217" s="359"/>
    </row>
    <row r="218" s="1" customFormat="1" ht="12.75" customHeight="1">
      <c r="B218" s="360"/>
      <c r="C218" s="361"/>
      <c r="D218" s="361"/>
      <c r="E218" s="361"/>
      <c r="F218" s="361"/>
      <c r="G218" s="361"/>
      <c r="H218" s="361"/>
      <c r="I218" s="361"/>
      <c r="J218" s="361"/>
      <c r="K218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2020-12-07T13:18:24Z</dcterms:created>
  <dcterms:modified xsi:type="dcterms:W3CDTF">2020-12-07T13:18:31Z</dcterms:modified>
</cp:coreProperties>
</file>